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Calc" sheetId="2" r:id="rId2"/>
    <sheet name="Table 7-1" sheetId="3" state="hidden" r:id="rId3"/>
    <sheet name="Sheet3" sheetId="4" state="hidden" r:id="rId4"/>
  </sheets>
  <definedNames>
    <definedName name="_xlnm.Print_Area" localSheetId="1">'Calc'!$A$1:$U$104</definedName>
    <definedName name="_xlnm.Print_Area" localSheetId="0">'Sheet1'!$A$1:$Y$45</definedName>
    <definedName name="_xlnm.Print_Area" localSheetId="2">'Table 7-1'!$A$1:$AB$127</definedName>
  </definedNames>
  <calcPr fullCalcOnLoad="1"/>
</workbook>
</file>

<file path=xl/sharedStrings.xml><?xml version="1.0" encoding="utf-8"?>
<sst xmlns="http://schemas.openxmlformats.org/spreadsheetml/2006/main" count="433" uniqueCount="113">
  <si>
    <t>Type of Lot</t>
  </si>
  <si>
    <t xml:space="preserve">Max </t>
  </si>
  <si>
    <t>FootPrint</t>
  </si>
  <si>
    <t>GSA</t>
  </si>
  <si>
    <t>SPECIAL PROJECTS AREA 2 (Visible Hillside)</t>
  </si>
  <si>
    <t>FORESTED</t>
  </si>
  <si>
    <t>MARINE TERRACE</t>
  </si>
  <si>
    <t>TYPICAL LOTS</t>
  </si>
  <si>
    <t>22'</t>
  </si>
  <si>
    <t>28'</t>
  </si>
  <si>
    <t xml:space="preserve">A. </t>
  </si>
  <si>
    <t>STEEP LOTS (30%+ Slope)</t>
  </si>
  <si>
    <t>a. 0-25% Slope</t>
  </si>
  <si>
    <t>b. 25% Plus Slope</t>
  </si>
  <si>
    <t>SPECIAL PROJECTS AREA 1 (Steep Canyon)</t>
  </si>
  <si>
    <t>Max</t>
  </si>
  <si>
    <t>Height</t>
  </si>
  <si>
    <t>Department of Planning &amp; Building</t>
  </si>
  <si>
    <t>Revised:</t>
  </si>
  <si>
    <t>Questions:</t>
  </si>
  <si>
    <t>Soild</t>
  </si>
  <si>
    <t>Pearmeable</t>
  </si>
  <si>
    <t>(10% of ft-prnt)</t>
  </si>
  <si>
    <t>(30% of ft-prnt)</t>
  </si>
  <si>
    <t>Max Deck Size</t>
  </si>
  <si>
    <t>E</t>
  </si>
  <si>
    <t>F</t>
  </si>
  <si>
    <t>H</t>
  </si>
  <si>
    <t>J</t>
  </si>
  <si>
    <t>K</t>
  </si>
  <si>
    <t>L</t>
  </si>
  <si>
    <t>N</t>
  </si>
  <si>
    <t>Building Size</t>
  </si>
  <si>
    <t>Sq-ft</t>
  </si>
  <si>
    <t>Base</t>
  </si>
  <si>
    <t>Lot Size</t>
  </si>
  <si>
    <t>G</t>
  </si>
  <si>
    <t>P</t>
  </si>
  <si>
    <t xml:space="preserve"> </t>
  </si>
  <si>
    <t xml:space="preserve">B. </t>
  </si>
  <si>
    <t xml:space="preserve">C. </t>
  </si>
  <si>
    <t>1 Story</t>
  </si>
  <si>
    <t>2 Story</t>
  </si>
  <si>
    <t>Allowable Building Size Calculator</t>
  </si>
  <si>
    <t>area it is located</t>
  </si>
  <si>
    <t>Enter the sq.ft</t>
  </si>
  <si>
    <t xml:space="preserve">of your lot, in the </t>
  </si>
  <si>
    <t xml:space="preserve"> Allowable Building Size</t>
  </si>
  <si>
    <t>This sheet left blank - reserved for graphics</t>
  </si>
  <si>
    <t>Note:</t>
  </si>
  <si>
    <t>Directions:</t>
  </si>
  <si>
    <t>Determine the square footage of the parcel(s);</t>
  </si>
  <si>
    <t>ENTER BELOW</t>
  </si>
  <si>
    <t>The Calculator will compute Allowable Building Size, Max Decks, and Max TDC;</t>
  </si>
  <si>
    <t>You may print the sheet for your records;</t>
  </si>
  <si>
    <r>
      <t xml:space="preserve">Enter the square footage in the column labeled </t>
    </r>
    <r>
      <rPr>
        <sz val="14"/>
        <color indexed="10"/>
        <rFont val="Arial"/>
        <family val="2"/>
      </rPr>
      <t>'ENTER BELOW'</t>
    </r>
    <r>
      <rPr>
        <sz val="14"/>
        <rFont val="Arial"/>
        <family val="0"/>
      </rPr>
      <t>;</t>
    </r>
  </si>
  <si>
    <t>Solid</t>
  </si>
  <si>
    <t>Permeable</t>
  </si>
  <si>
    <t>Tracts</t>
  </si>
  <si>
    <t>John Hofschroer, Supervising Planner @ 781-5980</t>
  </si>
  <si>
    <t>h</t>
  </si>
  <si>
    <t>Area</t>
  </si>
  <si>
    <t>c</t>
  </si>
  <si>
    <t>i</t>
  </si>
  <si>
    <t>k</t>
  </si>
  <si>
    <t>l</t>
  </si>
  <si>
    <t>m</t>
  </si>
  <si>
    <t>d (Blocks 1 &amp; 2 only)</t>
  </si>
  <si>
    <t>When finished, Exit, and do not try to save</t>
  </si>
  <si>
    <t xml:space="preserve">Cambria Residential Single Family </t>
  </si>
  <si>
    <t xml:space="preserve">  </t>
  </si>
  <si>
    <t>a.</t>
  </si>
  <si>
    <t>b.</t>
  </si>
  <si>
    <t>c.</t>
  </si>
  <si>
    <t>e</t>
  </si>
  <si>
    <t>2. Moonstone Beach RSF: 15' max</t>
  </si>
  <si>
    <t>1. Visible from Hwy One : 25' max</t>
  </si>
  <si>
    <t>3. Bluff top lots and</t>
  </si>
  <si>
    <t xml:space="preserve">    Windsor Nottingham:  15' max.</t>
  </si>
  <si>
    <t>28' *</t>
  </si>
  <si>
    <t>Limit Notes:</t>
  </si>
  <si>
    <t>* Height</t>
  </si>
  <si>
    <t>(100 sqft per 1,750 lot size)</t>
  </si>
  <si>
    <t>Ft Print &amp; GSA</t>
  </si>
  <si>
    <t xml:space="preserve">Max TDC - </t>
  </si>
  <si>
    <t>Max both</t>
  </si>
  <si>
    <t>(300 sqft per 3,500 lot size)</t>
  </si>
  <si>
    <t>(400 sqft per 5,250 lot size)</t>
  </si>
  <si>
    <t>TDC Notes:</t>
  </si>
  <si>
    <t>No TDC allowed:</t>
  </si>
  <si>
    <t>a. 30% + Slopes</t>
  </si>
  <si>
    <t>b. Excessive site disturbance</t>
  </si>
  <si>
    <r>
      <t xml:space="preserve">These building size standards </t>
    </r>
    <r>
      <rPr>
        <b/>
        <u val="single"/>
        <sz val="12"/>
        <rFont val="Arial"/>
        <family val="2"/>
      </rPr>
      <t>do not</t>
    </r>
    <r>
      <rPr>
        <sz val="12"/>
        <rFont val="Arial"/>
        <family val="2"/>
      </rPr>
      <t xml:space="preserve"> apply to:</t>
    </r>
  </si>
  <si>
    <r>
      <t>Any parcel deemed to be non-conforming by the County because of its size</t>
    </r>
    <r>
      <rPr>
        <b/>
        <u val="single"/>
        <sz val="12"/>
        <rFont val="Arial"/>
        <family val="2"/>
      </rPr>
      <t xml:space="preserve"> is</t>
    </r>
    <r>
      <rPr>
        <sz val="12"/>
        <rFont val="Arial"/>
        <family val="2"/>
      </rPr>
      <t xml:space="preserve"> subject to Table 7-1.</t>
    </r>
  </si>
  <si>
    <t>Not Allowed</t>
  </si>
  <si>
    <t>Table 7-1 - Cambria RSF Building Size Standards</t>
  </si>
  <si>
    <t>Table 7-1 - Cambria RSF Building Size Calculator</t>
  </si>
  <si>
    <t>First, check the map on the right. Make sure Table 7-1 applies.</t>
  </si>
  <si>
    <t>If it applies, click on 'Calc' tab below to begin.  Follow the directions.</t>
  </si>
  <si>
    <t>Cambria Pines Estates # 1</t>
  </si>
  <si>
    <t>Pick the appropriate Lot Category Size Range (Example: 1,750-3,499) &amp; Type of Lot;</t>
  </si>
  <si>
    <t>b</t>
  </si>
  <si>
    <t>d.</t>
  </si>
  <si>
    <r>
      <t xml:space="preserve">Any Single Family Dwelling proposed in an RMF category </t>
    </r>
    <r>
      <rPr>
        <b/>
        <u val="single"/>
        <sz val="12"/>
        <rFont val="Arial"/>
        <family val="2"/>
      </rPr>
      <t>is</t>
    </r>
    <r>
      <rPr>
        <sz val="12"/>
        <rFont val="Arial"/>
        <family val="2"/>
      </rPr>
      <t xml:space="preserve"> subject to Table 7-1.</t>
    </r>
  </si>
  <si>
    <r>
      <t xml:space="preserve">These building size standards </t>
    </r>
    <r>
      <rPr>
        <b/>
        <u val="single"/>
        <sz val="12"/>
        <rFont val="Arial"/>
        <family val="2"/>
      </rPr>
      <t>do not</t>
    </r>
    <r>
      <rPr>
        <sz val="12"/>
        <rFont val="Arial"/>
        <family val="2"/>
      </rPr>
      <t xml:space="preserve"> apply to residences in non-RSF land use categories, such as CR, O&amp;P &amp; REC.</t>
    </r>
  </si>
  <si>
    <t xml:space="preserve">LOT SIZE: 1,750 - 3,499 SQUARE FEET </t>
  </si>
  <si>
    <t xml:space="preserve">LOT SIZE: 3,500 - 5,249 SQUARE FEET </t>
  </si>
  <si>
    <t xml:space="preserve">LOT SIZE: 5,250 SQUARE FEET </t>
  </si>
  <si>
    <t>+</t>
  </si>
  <si>
    <t>LOT SIZE: 1,750 - 3,499 SQUARE FEET</t>
  </si>
  <si>
    <t>BASE AREA</t>
  </si>
  <si>
    <t>G: Drive version</t>
  </si>
  <si>
    <t>c. Cultural Resources exist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</si>
</sst>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.000"/>
    <numFmt numFmtId="167" formatCode="#,##0.00000"/>
  </numFmts>
  <fonts count="64">
    <font>
      <sz val="10"/>
      <name val="Arial"/>
      <family val="0"/>
    </font>
    <font>
      <sz val="8"/>
      <name val="Arial"/>
      <family val="0"/>
    </font>
    <font>
      <b/>
      <sz val="32"/>
      <color indexed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0"/>
    </font>
    <font>
      <sz val="12"/>
      <color indexed="10"/>
      <name val="Arial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0"/>
    </font>
    <font>
      <b/>
      <sz val="36"/>
      <name val="Arial"/>
      <family val="2"/>
    </font>
    <font>
      <sz val="14"/>
      <name val="Arial"/>
      <family val="0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8" fillId="33" borderId="0" xfId="0" applyFont="1" applyFill="1" applyAlignment="1">
      <alignment horizontal="left"/>
    </xf>
    <xf numFmtId="3" fontId="0" fillId="36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12" fillId="33" borderId="0" xfId="0" applyFont="1" applyFill="1" applyAlignment="1">
      <alignment horizontal="left"/>
    </xf>
    <xf numFmtId="3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19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0" fontId="13" fillId="38" borderId="0" xfId="0" applyFont="1" applyFill="1" applyAlignment="1">
      <alignment/>
    </xf>
    <xf numFmtId="0" fontId="13" fillId="38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9" fontId="15" fillId="34" borderId="0" xfId="0" applyNumberFormat="1" applyFont="1" applyFill="1" applyAlignment="1">
      <alignment/>
    </xf>
    <xf numFmtId="49" fontId="14" fillId="34" borderId="0" xfId="0" applyNumberFormat="1" applyFont="1" applyFill="1" applyAlignment="1">
      <alignment/>
    </xf>
    <xf numFmtId="49" fontId="2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9525</xdr:rowOff>
    </xdr:from>
    <xdr:to>
      <xdr:col>3</xdr:col>
      <xdr:colOff>523875</xdr:colOff>
      <xdr:row>8</xdr:row>
      <xdr:rowOff>9525</xdr:rowOff>
    </xdr:to>
    <xdr:pic>
      <xdr:nvPicPr>
        <xdr:cNvPr id="1" name="Picture 1" descr="CTYSE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71450"/>
          <a:ext cx="19335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190500</xdr:colOff>
      <xdr:row>7</xdr:row>
      <xdr:rowOff>114300</xdr:rowOff>
    </xdr:from>
    <xdr:ext cx="1552575" cy="1095375"/>
    <xdr:sp>
      <xdr:nvSpPr>
        <xdr:cNvPr id="2" name="AutoShape 2"/>
        <xdr:cNvSpPr>
          <a:spLocks/>
        </xdr:cNvSpPr>
      </xdr:nvSpPr>
      <xdr:spPr>
        <a:xfrm>
          <a:off x="7505700" y="2047875"/>
          <a:ext cx="1552575" cy="1095375"/>
        </a:xfrm>
        <a:prstGeom prst="wedgeRectCallout">
          <a:avLst>
            <a:gd name="adj1" fmla="val -53680"/>
            <a:gd name="adj2" fmla="val -7260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Reflects the new Cambria/San Simeon Plan Update adopted by CCC 7/11/07 &amp; BOS 10/23/07. Effective date 12/13/07.</a:t>
          </a:r>
        </a:p>
      </xdr:txBody>
    </xdr:sp>
    <xdr:clientData/>
  </xdr:oneCellAnchor>
  <xdr:twoCellAnchor>
    <xdr:from>
      <xdr:col>15</xdr:col>
      <xdr:colOff>323850</xdr:colOff>
      <xdr:row>2</xdr:row>
      <xdr:rowOff>47625</xdr:rowOff>
    </xdr:from>
    <xdr:to>
      <xdr:col>24</xdr:col>
      <xdr:colOff>428625</xdr:colOff>
      <xdr:row>38</xdr:row>
      <xdr:rowOff>28575</xdr:rowOff>
    </xdr:to>
    <xdr:grpSp>
      <xdr:nvGrpSpPr>
        <xdr:cNvPr id="3" name="Group 18"/>
        <xdr:cNvGrpSpPr>
          <a:grpSpLocks/>
        </xdr:cNvGrpSpPr>
      </xdr:nvGrpSpPr>
      <xdr:grpSpPr>
        <a:xfrm>
          <a:off x="9467850" y="371475"/>
          <a:ext cx="5591175" cy="7439025"/>
          <a:chOff x="915" y="209"/>
          <a:chExt cx="587" cy="671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15" y="209"/>
            <a:ext cx="587" cy="67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1178" y="459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1223" y="678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1213" y="741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1200" y="486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076" y="402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095" y="415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1114" y="377"/>
            <a:ext cx="17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17</xdr:row>
      <xdr:rowOff>0</xdr:rowOff>
    </xdr:from>
    <xdr:to>
      <xdr:col>5</xdr:col>
      <xdr:colOff>95250</xdr:colOff>
      <xdr:row>17</xdr:row>
      <xdr:rowOff>161925</xdr:rowOff>
    </xdr:to>
    <xdr:sp>
      <xdr:nvSpPr>
        <xdr:cNvPr id="12" name="Oval 11"/>
        <xdr:cNvSpPr>
          <a:spLocks/>
        </xdr:cNvSpPr>
      </xdr:nvSpPr>
      <xdr:spPr>
        <a:xfrm>
          <a:off x="2981325" y="3724275"/>
          <a:ext cx="16192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23</xdr:row>
      <xdr:rowOff>19050</xdr:rowOff>
    </xdr:from>
    <xdr:to>
      <xdr:col>22</xdr:col>
      <xdr:colOff>295275</xdr:colOff>
      <xdr:row>23</xdr:row>
      <xdr:rowOff>152400</xdr:rowOff>
    </xdr:to>
    <xdr:sp>
      <xdr:nvSpPr>
        <xdr:cNvPr id="13" name="Oval 37"/>
        <xdr:cNvSpPr>
          <a:spLocks/>
        </xdr:cNvSpPr>
      </xdr:nvSpPr>
      <xdr:spPr>
        <a:xfrm>
          <a:off x="13544550" y="4943475"/>
          <a:ext cx="161925" cy="133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24</xdr:row>
      <xdr:rowOff>142875</xdr:rowOff>
    </xdr:from>
    <xdr:to>
      <xdr:col>21</xdr:col>
      <xdr:colOff>9525</xdr:colOff>
      <xdr:row>25</xdr:row>
      <xdr:rowOff>104775</xdr:rowOff>
    </xdr:to>
    <xdr:sp>
      <xdr:nvSpPr>
        <xdr:cNvPr id="14" name="Oval 56"/>
        <xdr:cNvSpPr>
          <a:spLocks/>
        </xdr:cNvSpPr>
      </xdr:nvSpPr>
      <xdr:spPr>
        <a:xfrm>
          <a:off x="12649200" y="5267325"/>
          <a:ext cx="16192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152400</xdr:colOff>
      <xdr:row>34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4419600" cy="504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11</xdr:col>
      <xdr:colOff>428625</xdr:colOff>
      <xdr:row>8</xdr:row>
      <xdr:rowOff>76200</xdr:rowOff>
    </xdr:to>
    <xdr:pic>
      <xdr:nvPicPr>
        <xdr:cNvPr id="2" name="Picture 2" descr="1LandConservancy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647700"/>
          <a:ext cx="1647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5"/>
  <sheetViews>
    <sheetView tabSelected="1" view="pageBreakPreview" zoomScale="75" zoomScaleNormal="65" zoomScaleSheetLayoutView="75" zoomScalePageLayoutView="0" workbookViewId="0" topLeftCell="A1">
      <selection activeCell="K13" sqref="K13"/>
    </sheetView>
  </sheetViews>
  <sheetFormatPr defaultColWidth="9.140625" defaultRowHeight="12.75"/>
  <sheetData>
    <row r="3" ht="41.25">
      <c r="E3" s="6" t="s">
        <v>69</v>
      </c>
    </row>
    <row r="4" ht="30">
      <c r="E4" s="10" t="s">
        <v>17</v>
      </c>
    </row>
    <row r="5" ht="12.75">
      <c r="F5" s="7"/>
    </row>
    <row r="7" ht="30">
      <c r="E7" s="8" t="s">
        <v>43</v>
      </c>
    </row>
    <row r="8" spans="5:6" ht="12.75">
      <c r="E8" s="9" t="s">
        <v>18</v>
      </c>
      <c r="F8" s="69">
        <v>39867</v>
      </c>
    </row>
    <row r="9" spans="5:6" ht="12.75">
      <c r="E9" s="9" t="s">
        <v>19</v>
      </c>
      <c r="F9" s="9" t="s">
        <v>59</v>
      </c>
    </row>
    <row r="11" ht="12.75">
      <c r="E11" t="s">
        <v>70</v>
      </c>
    </row>
    <row r="16" spans="2:8" ht="23.25">
      <c r="B16" s="65">
        <v>1</v>
      </c>
      <c r="C16" s="66" t="s">
        <v>97</v>
      </c>
      <c r="E16" s="67"/>
      <c r="F16" s="67"/>
      <c r="G16" s="67"/>
      <c r="H16" s="67"/>
    </row>
    <row r="17" spans="2:14" ht="15.75">
      <c r="B17" s="80" t="s">
        <v>71</v>
      </c>
      <c r="C17" s="81" t="s">
        <v>49</v>
      </c>
      <c r="D17" s="82" t="s">
        <v>92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2:14" ht="15.75">
      <c r="B18" s="80"/>
      <c r="C18" s="82"/>
      <c r="D18" s="83" t="s">
        <v>58</v>
      </c>
      <c r="E18" s="83" t="s">
        <v>61</v>
      </c>
      <c r="F18" s="82"/>
      <c r="G18" s="82"/>
      <c r="H18" s="82"/>
      <c r="I18" s="82"/>
      <c r="J18" s="82"/>
      <c r="K18" s="82"/>
      <c r="L18" s="82"/>
      <c r="M18" s="82"/>
      <c r="N18" s="82"/>
    </row>
    <row r="19" spans="2:14" ht="15.75">
      <c r="B19" s="80"/>
      <c r="C19" s="82"/>
      <c r="D19" s="82">
        <v>44</v>
      </c>
      <c r="E19" s="84" t="s">
        <v>60</v>
      </c>
      <c r="F19" s="82"/>
      <c r="G19" s="82"/>
      <c r="H19" s="82"/>
      <c r="I19" s="82"/>
      <c r="J19" s="82"/>
      <c r="K19" s="82"/>
      <c r="L19" s="82"/>
      <c r="M19" s="82"/>
      <c r="N19" s="82"/>
    </row>
    <row r="20" spans="2:14" ht="15.75">
      <c r="B20" s="80"/>
      <c r="C20" s="82"/>
      <c r="D20" s="82">
        <v>61</v>
      </c>
      <c r="E20" s="84" t="s">
        <v>62</v>
      </c>
      <c r="F20" s="82"/>
      <c r="G20" s="82"/>
      <c r="H20" s="82"/>
      <c r="I20" s="82"/>
      <c r="J20" s="82"/>
      <c r="K20" s="82"/>
      <c r="L20" s="82"/>
      <c r="M20" s="82"/>
      <c r="N20" s="82"/>
    </row>
    <row r="21" spans="2:14" ht="15.75">
      <c r="B21" s="80"/>
      <c r="C21" s="82"/>
      <c r="D21" s="82">
        <v>97</v>
      </c>
      <c r="E21" s="82" t="s">
        <v>67</v>
      </c>
      <c r="F21" s="82"/>
      <c r="G21" s="82"/>
      <c r="H21" s="82"/>
      <c r="I21" s="82"/>
      <c r="J21" s="82"/>
      <c r="K21" s="82"/>
      <c r="L21" s="82"/>
      <c r="M21" s="82"/>
      <c r="N21" s="82"/>
    </row>
    <row r="22" spans="2:14" ht="15.75">
      <c r="B22" s="80"/>
      <c r="C22" s="82"/>
      <c r="D22" s="82">
        <v>112</v>
      </c>
      <c r="E22" s="84" t="s">
        <v>63</v>
      </c>
      <c r="F22" s="82"/>
      <c r="G22" s="82"/>
      <c r="H22" s="82"/>
      <c r="I22" s="82"/>
      <c r="J22" s="82"/>
      <c r="K22" s="82"/>
      <c r="L22" s="82"/>
      <c r="M22" s="82" t="s">
        <v>38</v>
      </c>
      <c r="N22" s="82"/>
    </row>
    <row r="23" spans="2:14" ht="15.75">
      <c r="B23" s="80"/>
      <c r="C23" s="82"/>
      <c r="D23" s="82">
        <v>163</v>
      </c>
      <c r="E23" s="84" t="s">
        <v>74</v>
      </c>
      <c r="F23" s="82"/>
      <c r="G23" s="82"/>
      <c r="H23" s="82"/>
      <c r="I23" s="82"/>
      <c r="J23" s="82"/>
      <c r="K23" s="82"/>
      <c r="L23" s="82"/>
      <c r="M23" s="82"/>
      <c r="N23" s="82"/>
    </row>
    <row r="24" spans="2:14" ht="15.75">
      <c r="B24" s="80"/>
      <c r="C24" s="82"/>
      <c r="D24" s="82">
        <v>358</v>
      </c>
      <c r="E24" s="84" t="s">
        <v>64</v>
      </c>
      <c r="F24" s="82"/>
      <c r="G24" s="82"/>
      <c r="H24" s="82"/>
      <c r="I24" s="82"/>
      <c r="J24" s="82"/>
      <c r="K24" s="82"/>
      <c r="L24" s="82"/>
      <c r="M24" s="82"/>
      <c r="N24" s="82"/>
    </row>
    <row r="25" spans="2:14" ht="15.75">
      <c r="B25" s="80"/>
      <c r="C25" s="82"/>
      <c r="D25" s="82">
        <v>384</v>
      </c>
      <c r="E25" s="84" t="s">
        <v>65</v>
      </c>
      <c r="F25" s="82"/>
      <c r="G25" s="82"/>
      <c r="H25" s="82"/>
      <c r="I25" s="82"/>
      <c r="J25" s="82"/>
      <c r="K25" s="82"/>
      <c r="L25" s="82"/>
      <c r="M25" s="82"/>
      <c r="N25" s="82"/>
    </row>
    <row r="26" spans="2:14" ht="15.75">
      <c r="B26" s="80"/>
      <c r="C26" s="82"/>
      <c r="D26" s="82">
        <v>420</v>
      </c>
      <c r="E26" s="84" t="s">
        <v>66</v>
      </c>
      <c r="F26" s="82"/>
      <c r="G26" s="82"/>
      <c r="H26" s="82"/>
      <c r="I26" s="82"/>
      <c r="J26" s="82"/>
      <c r="K26" s="82"/>
      <c r="L26" s="82"/>
      <c r="M26" s="82"/>
      <c r="N26" s="82"/>
    </row>
    <row r="27" spans="2:7" ht="15">
      <c r="B27" s="49"/>
      <c r="C27" s="48" t="s">
        <v>99</v>
      </c>
      <c r="D27" s="27"/>
      <c r="E27" s="84" t="s">
        <v>101</v>
      </c>
      <c r="F27" s="27"/>
      <c r="G27" s="27"/>
    </row>
    <row r="30" spans="2:14" ht="15.75">
      <c r="B30" s="80" t="s">
        <v>72</v>
      </c>
      <c r="C30" s="81" t="s">
        <v>49</v>
      </c>
      <c r="D30" s="82" t="s">
        <v>104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4" ht="15.75">
      <c r="B31" s="80" t="s">
        <v>73</v>
      </c>
      <c r="C31" s="81" t="s">
        <v>49</v>
      </c>
      <c r="D31" s="82" t="s">
        <v>93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4" ht="15.75">
      <c r="B32" s="80" t="s">
        <v>102</v>
      </c>
      <c r="C32" s="81" t="s">
        <v>49</v>
      </c>
      <c r="D32" s="82" t="s">
        <v>103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2:14" ht="15.75"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spans="2:3" ht="23.25">
      <c r="B35" s="64">
        <v>2</v>
      </c>
      <c r="C35" s="66" t="s">
        <v>98</v>
      </c>
    </row>
  </sheetData>
  <sheetProtection/>
  <printOptions/>
  <pageMargins left="0.5" right="0.5" top="0.75" bottom="0.75" header="0.25" footer="0.25"/>
  <pageSetup horizontalDpi="600" verticalDpi="600" orientation="landscape" paperSize="5" scale="73" r:id="rId2"/>
  <headerFooter alignWithMargins="0">
    <oddHeader>&amp;R&amp;12Cambria RSF Calculator</oddHeader>
    <oddFooter>&amp;R&amp;12Page &amp;P</oddFooter>
  </headerFooter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4"/>
  <sheetViews>
    <sheetView view="pageBreakPreview" zoomScale="75" zoomScaleSheetLayoutView="75" zoomScalePageLayoutView="0" workbookViewId="0" topLeftCell="A1">
      <selection activeCell="Q1" sqref="Q1"/>
    </sheetView>
  </sheetViews>
  <sheetFormatPr defaultColWidth="9.140625" defaultRowHeight="12.75"/>
  <cols>
    <col min="1" max="1" width="6.28125" style="0" customWidth="1"/>
    <col min="5" max="5" width="39.28125" style="0" customWidth="1"/>
    <col min="6" max="6" width="2.28125" style="0" customWidth="1"/>
    <col min="7" max="7" width="4.00390625" style="0" customWidth="1"/>
    <col min="8" max="8" width="23.57421875" style="0" customWidth="1"/>
    <col min="9" max="9" width="5.57421875" style="0" customWidth="1"/>
    <col min="10" max="10" width="14.00390625" style="0" customWidth="1"/>
    <col min="12" max="12" width="14.140625" style="0" customWidth="1"/>
    <col min="13" max="13" width="13.8515625" style="0" customWidth="1"/>
    <col min="14" max="14" width="4.00390625" style="0" customWidth="1"/>
    <col min="15" max="15" width="14.57421875" style="0" customWidth="1"/>
    <col min="16" max="16" width="5.8515625" style="0" customWidth="1"/>
    <col min="17" max="17" width="13.7109375" style="0" customWidth="1"/>
    <col min="18" max="18" width="3.57421875" style="0" customWidth="1"/>
    <col min="19" max="19" width="15.57421875" style="0" customWidth="1"/>
    <col min="20" max="20" width="17.421875" style="0" customWidth="1"/>
    <col min="21" max="21" width="14.8515625" style="0" customWidth="1"/>
  </cols>
  <sheetData>
    <row r="1" ht="45">
      <c r="A1" s="52" t="s">
        <v>96</v>
      </c>
    </row>
    <row r="2" spans="1:8" ht="23.25">
      <c r="A2" s="53"/>
      <c r="B2" s="68" t="s">
        <v>50</v>
      </c>
      <c r="C2" s="53"/>
      <c r="D2" s="53"/>
      <c r="E2" s="53"/>
      <c r="F2" s="53"/>
      <c r="G2" s="53"/>
      <c r="H2" s="53"/>
    </row>
    <row r="3" spans="1:8" ht="18">
      <c r="A3" s="53"/>
      <c r="B3" s="53"/>
      <c r="C3" s="53">
        <v>1</v>
      </c>
      <c r="D3" s="53" t="s">
        <v>51</v>
      </c>
      <c r="E3" s="53"/>
      <c r="F3" s="53"/>
      <c r="G3" s="53"/>
      <c r="H3" s="53"/>
    </row>
    <row r="4" spans="1:8" ht="18">
      <c r="A4" s="53"/>
      <c r="B4" s="53"/>
      <c r="C4" s="53">
        <v>2</v>
      </c>
      <c r="D4" s="53" t="s">
        <v>100</v>
      </c>
      <c r="E4" s="53"/>
      <c r="F4" s="53"/>
      <c r="G4" s="53"/>
      <c r="H4" s="53"/>
    </row>
    <row r="5" spans="1:8" ht="18">
      <c r="A5" s="53"/>
      <c r="B5" s="53"/>
      <c r="C5" s="53">
        <v>3</v>
      </c>
      <c r="D5" s="53" t="s">
        <v>55</v>
      </c>
      <c r="E5" s="53"/>
      <c r="F5" s="53"/>
      <c r="G5" s="53"/>
      <c r="H5" s="53"/>
    </row>
    <row r="6" spans="1:8" ht="18">
      <c r="A6" s="53"/>
      <c r="B6" s="53"/>
      <c r="C6" s="53">
        <v>4</v>
      </c>
      <c r="D6" s="53" t="s">
        <v>53</v>
      </c>
      <c r="E6" s="53"/>
      <c r="F6" s="53"/>
      <c r="G6" s="53"/>
      <c r="H6" s="53"/>
    </row>
    <row r="7" spans="1:8" ht="18">
      <c r="A7" s="53"/>
      <c r="B7" s="53"/>
      <c r="C7" s="53">
        <v>5</v>
      </c>
      <c r="D7" s="53" t="s">
        <v>54</v>
      </c>
      <c r="E7" s="53"/>
      <c r="F7" s="53"/>
      <c r="G7" s="53"/>
      <c r="H7" s="53"/>
    </row>
    <row r="8" spans="1:8" ht="18">
      <c r="A8" s="53"/>
      <c r="B8" s="53"/>
      <c r="C8" s="53">
        <v>6</v>
      </c>
      <c r="D8" s="53" t="s">
        <v>68</v>
      </c>
      <c r="E8" s="53"/>
      <c r="F8" s="53"/>
      <c r="G8" s="53"/>
      <c r="H8" s="53"/>
    </row>
    <row r="9" spans="1:19" ht="18">
      <c r="A9" s="53"/>
      <c r="B9" s="53"/>
      <c r="C9" s="53"/>
      <c r="D9" s="53"/>
      <c r="E9" s="53"/>
      <c r="F9" s="53"/>
      <c r="G9" s="53"/>
      <c r="H9" s="53"/>
      <c r="S9" s="94" t="s">
        <v>111</v>
      </c>
    </row>
    <row r="10" spans="1:8" ht="12.75">
      <c r="A10" s="2"/>
      <c r="H10" s="54" t="s">
        <v>52</v>
      </c>
    </row>
    <row r="11" spans="1:21" ht="23.25">
      <c r="A11" s="89" t="s">
        <v>10</v>
      </c>
      <c r="B11" s="91" t="s">
        <v>109</v>
      </c>
      <c r="C11" s="87"/>
      <c r="D11" s="87"/>
      <c r="E11" s="88"/>
      <c r="F11" s="39"/>
      <c r="G11" s="39"/>
      <c r="H11" s="40" t="s">
        <v>45</v>
      </c>
      <c r="I11" s="3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8" ht="15.75">
      <c r="A12" s="2"/>
      <c r="H12" s="41" t="s">
        <v>46</v>
      </c>
    </row>
    <row r="13" spans="1:21" ht="15.75">
      <c r="A13" s="37"/>
      <c r="B13" s="22" t="s">
        <v>0</v>
      </c>
      <c r="C13" s="22"/>
      <c r="D13" s="22"/>
      <c r="E13" s="22"/>
      <c r="F13" s="34"/>
      <c r="G13" s="34"/>
      <c r="H13" s="41" t="s">
        <v>44</v>
      </c>
      <c r="I13" s="34"/>
      <c r="J13" s="42"/>
      <c r="K13" s="17" t="s">
        <v>47</v>
      </c>
      <c r="L13" s="21"/>
      <c r="M13" s="17"/>
      <c r="N13" s="15"/>
      <c r="O13" s="18"/>
      <c r="P13" s="19" t="s">
        <v>24</v>
      </c>
      <c r="Q13" s="20"/>
      <c r="R13" s="16"/>
      <c r="S13" s="19" t="s">
        <v>84</v>
      </c>
      <c r="T13" s="22" t="s">
        <v>83</v>
      </c>
      <c r="U13" s="75"/>
    </row>
    <row r="14" spans="1:21" ht="15.75">
      <c r="A14" s="2"/>
      <c r="H14" s="92" t="s">
        <v>110</v>
      </c>
      <c r="J14" s="11" t="s">
        <v>34</v>
      </c>
      <c r="K14" s="77" t="s">
        <v>15</v>
      </c>
      <c r="L14" s="11" t="s">
        <v>1</v>
      </c>
      <c r="M14" s="11" t="s">
        <v>1</v>
      </c>
      <c r="N14" s="13"/>
      <c r="O14" s="11" t="s">
        <v>56</v>
      </c>
      <c r="P14" s="11"/>
      <c r="Q14" s="11" t="s">
        <v>57</v>
      </c>
      <c r="R14" s="13"/>
      <c r="S14" s="11" t="s">
        <v>85</v>
      </c>
      <c r="T14" s="13"/>
      <c r="U14" s="11"/>
    </row>
    <row r="15" spans="1:21" ht="12.75">
      <c r="A15" s="2"/>
      <c r="B15" s="5"/>
      <c r="C15" s="5"/>
      <c r="D15" s="5"/>
      <c r="E15" s="5"/>
      <c r="F15" s="5"/>
      <c r="G15" s="5"/>
      <c r="H15" s="93" t="s">
        <v>33</v>
      </c>
      <c r="I15" s="5"/>
      <c r="J15" s="33" t="s">
        <v>35</v>
      </c>
      <c r="K15" s="77" t="s">
        <v>16</v>
      </c>
      <c r="L15" s="11" t="s">
        <v>2</v>
      </c>
      <c r="M15" s="11" t="s">
        <v>3</v>
      </c>
      <c r="N15" s="13"/>
      <c r="O15" s="11" t="s">
        <v>22</v>
      </c>
      <c r="P15" s="11"/>
      <c r="Q15" s="11" t="s">
        <v>23</v>
      </c>
      <c r="R15" s="13"/>
      <c r="S15" s="13" t="s">
        <v>82</v>
      </c>
      <c r="T15" s="13"/>
      <c r="U15" s="13"/>
    </row>
    <row r="16" spans="1:17" ht="12.75">
      <c r="A16" s="23">
        <v>1</v>
      </c>
      <c r="B16" t="s">
        <v>14</v>
      </c>
      <c r="H16" s="49"/>
      <c r="J16" s="1" t="s">
        <v>33</v>
      </c>
      <c r="K16" s="48"/>
      <c r="O16" s="1" t="s">
        <v>33</v>
      </c>
      <c r="Q16" s="1" t="s">
        <v>33</v>
      </c>
    </row>
    <row r="17" spans="1:21" ht="12.75">
      <c r="A17" s="2"/>
      <c r="B17" t="s">
        <v>12</v>
      </c>
      <c r="H17" s="50">
        <v>1750</v>
      </c>
      <c r="J17" s="36">
        <v>1750</v>
      </c>
      <c r="K17" s="48" t="s">
        <v>9</v>
      </c>
      <c r="L17" s="55">
        <f>SUM(H17/'Table 7-1'!E10)*'Table 7-1'!G10</f>
        <v>600</v>
      </c>
      <c r="M17" s="55">
        <f>SUM(H17/'Table 7-1'!E10)*'Table 7-1'!H10</f>
        <v>900</v>
      </c>
      <c r="N17" s="13"/>
      <c r="O17" s="56">
        <f>SUM(0.1*L17)</f>
        <v>60</v>
      </c>
      <c r="P17" s="56"/>
      <c r="Q17" s="56">
        <f>SUM(0.3*L17)</f>
        <v>180</v>
      </c>
      <c r="R17" s="13"/>
      <c r="S17" s="57">
        <f>SUM(H17/1750)*100</f>
        <v>100</v>
      </c>
      <c r="T17" s="58"/>
      <c r="U17" s="57"/>
    </row>
    <row r="18" spans="1:21" ht="12.75">
      <c r="A18" s="2"/>
      <c r="B18" t="s">
        <v>13</v>
      </c>
      <c r="H18" s="50">
        <v>1750</v>
      </c>
      <c r="J18" s="36">
        <v>1750</v>
      </c>
      <c r="K18" s="48" t="s">
        <v>9</v>
      </c>
      <c r="L18" s="55">
        <f>SUM(H18/'Table 7-1'!E11)*'Table 7-1'!G11</f>
        <v>500</v>
      </c>
      <c r="M18" s="55">
        <f>SUM(H18/'Table 7-1'!E11)*'Table 7-1'!H11</f>
        <v>600</v>
      </c>
      <c r="N18" s="13"/>
      <c r="O18" s="56">
        <f>SUM(0.1*L18)</f>
        <v>50</v>
      </c>
      <c r="P18" s="56"/>
      <c r="Q18" s="56">
        <f>SUM(0.3*L18)</f>
        <v>150</v>
      </c>
      <c r="R18" s="13"/>
      <c r="S18" s="57">
        <f>SUM(H18/1750)*100</f>
        <v>100</v>
      </c>
      <c r="T18" s="58"/>
      <c r="U18" s="57"/>
    </row>
    <row r="19" spans="1:21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59"/>
      <c r="L19" s="59"/>
      <c r="M19" s="59"/>
      <c r="N19" s="60"/>
      <c r="O19" s="61"/>
      <c r="P19" s="61"/>
      <c r="Q19" s="61"/>
      <c r="R19" s="60"/>
      <c r="S19" s="60"/>
      <c r="T19" s="60"/>
      <c r="U19" s="76"/>
    </row>
    <row r="20" spans="1:21" ht="12.75">
      <c r="A20" s="23">
        <v>2</v>
      </c>
      <c r="B20" t="s">
        <v>4</v>
      </c>
      <c r="H20" s="51"/>
      <c r="K20" s="48"/>
      <c r="L20" s="57"/>
      <c r="M20" s="57"/>
      <c r="N20" s="13"/>
      <c r="O20" s="62"/>
      <c r="P20" s="62"/>
      <c r="Q20" s="62"/>
      <c r="R20" s="13"/>
      <c r="S20" s="13"/>
      <c r="T20" s="13"/>
      <c r="U20" s="76"/>
    </row>
    <row r="21" spans="1:21" ht="12.75">
      <c r="A21" s="2"/>
      <c r="B21" t="s">
        <v>12</v>
      </c>
      <c r="H21" s="50">
        <v>1750</v>
      </c>
      <c r="J21" s="36">
        <v>1750</v>
      </c>
      <c r="K21" s="48" t="s">
        <v>9</v>
      </c>
      <c r="L21" s="55">
        <f>SUM(H21/'Table 7-1'!E14)*'Table 7-1'!G14</f>
        <v>600</v>
      </c>
      <c r="M21" s="55">
        <f>SUM(H21/'Table 7-1'!E14)*'Table 7-1'!H14</f>
        <v>900</v>
      </c>
      <c r="N21" s="13"/>
      <c r="O21" s="56">
        <f>SUM(0.1*L21)</f>
        <v>60</v>
      </c>
      <c r="P21" s="56"/>
      <c r="Q21" s="56">
        <f>SUM(0.3*L21)</f>
        <v>180</v>
      </c>
      <c r="R21" s="13"/>
      <c r="S21" s="57">
        <f>SUM(0.057*H21)</f>
        <v>99.75</v>
      </c>
      <c r="T21" s="58"/>
      <c r="U21" s="55"/>
    </row>
    <row r="22" spans="1:21" ht="12.75">
      <c r="A22" s="2"/>
      <c r="B22" t="s">
        <v>13</v>
      </c>
      <c r="H22" s="50">
        <v>1750</v>
      </c>
      <c r="J22" s="36">
        <v>1750</v>
      </c>
      <c r="K22" s="48" t="s">
        <v>9</v>
      </c>
      <c r="L22" s="55">
        <f>SUM(H22/'Table 7-1'!E15)*'Table 7-1'!G15</f>
        <v>500</v>
      </c>
      <c r="M22" s="55">
        <f>SUM(H22/'Table 7-1'!E15)*'Table 7-1'!H15</f>
        <v>700</v>
      </c>
      <c r="N22" s="13"/>
      <c r="O22" s="56">
        <f>SUM(0.1*L22)</f>
        <v>50</v>
      </c>
      <c r="P22" s="56"/>
      <c r="Q22" s="56">
        <f>SUM(0.3*L22)</f>
        <v>150</v>
      </c>
      <c r="R22" s="13"/>
      <c r="S22" s="57">
        <f>SUM(0.057*H22)</f>
        <v>99.75</v>
      </c>
      <c r="T22" s="58"/>
      <c r="U22" s="55"/>
    </row>
    <row r="23" spans="1:21" ht="12.7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59"/>
      <c r="L23" s="59"/>
      <c r="M23" s="59"/>
      <c r="N23" s="60"/>
      <c r="O23" s="61"/>
      <c r="P23" s="61"/>
      <c r="Q23" s="61"/>
      <c r="R23" s="60"/>
      <c r="S23" s="60"/>
      <c r="T23" s="60"/>
      <c r="U23" s="76"/>
    </row>
    <row r="24" spans="1:21" ht="12.75">
      <c r="A24" s="23">
        <v>3</v>
      </c>
      <c r="B24" t="s">
        <v>5</v>
      </c>
      <c r="H24" s="50">
        <v>1750</v>
      </c>
      <c r="J24" s="36">
        <v>1750</v>
      </c>
      <c r="K24" s="48" t="s">
        <v>9</v>
      </c>
      <c r="L24" s="55">
        <f>SUM(H24/'Table 7-1'!E17)*'Table 7-1'!G17</f>
        <v>600</v>
      </c>
      <c r="M24" s="55">
        <f>SUM(H24/'Table 7-1'!E17)*'Table 7-1'!H17</f>
        <v>900</v>
      </c>
      <c r="N24" s="13"/>
      <c r="O24" s="56">
        <f>SUM(0.1*L24)</f>
        <v>60</v>
      </c>
      <c r="P24" s="56"/>
      <c r="Q24" s="56">
        <f>SUM(0.3*L24)</f>
        <v>180</v>
      </c>
      <c r="R24" s="13"/>
      <c r="S24" s="57">
        <f>SUM(0.057*H24)</f>
        <v>99.75</v>
      </c>
      <c r="T24" s="58"/>
      <c r="U24" s="57"/>
    </row>
    <row r="25" spans="1:21" ht="12.75">
      <c r="A25" s="2"/>
      <c r="H25" s="50"/>
      <c r="K25" s="48"/>
      <c r="L25" s="57"/>
      <c r="M25" s="57"/>
      <c r="N25" s="13"/>
      <c r="O25" s="56"/>
      <c r="P25" s="56"/>
      <c r="Q25" s="56"/>
      <c r="R25" s="13"/>
      <c r="S25" s="13"/>
      <c r="T25" s="13"/>
      <c r="U25" s="13"/>
    </row>
    <row r="26" spans="1:21" ht="12.75">
      <c r="A26" s="23">
        <v>4</v>
      </c>
      <c r="B26" t="s">
        <v>11</v>
      </c>
      <c r="H26" s="50">
        <v>1750</v>
      </c>
      <c r="J26" s="36">
        <v>1750</v>
      </c>
      <c r="K26" s="48" t="s">
        <v>9</v>
      </c>
      <c r="L26" s="55">
        <f>SUM(H26/'Table 7-1'!E19)*'Table 7-1'!G19</f>
        <v>500</v>
      </c>
      <c r="M26" s="55">
        <f>SUM(H26/'Table 7-1'!E19)*'Table 7-1'!H19</f>
        <v>700</v>
      </c>
      <c r="N26" s="13"/>
      <c r="O26" s="56">
        <f>SUM(0.1*L26)</f>
        <v>50</v>
      </c>
      <c r="P26" s="56"/>
      <c r="Q26" s="56">
        <f>SUM(0.3*L26)</f>
        <v>150</v>
      </c>
      <c r="R26" s="13"/>
      <c r="S26" s="56" t="s">
        <v>94</v>
      </c>
      <c r="T26" s="58"/>
      <c r="U26" s="57"/>
    </row>
    <row r="27" spans="1:21" ht="12.75">
      <c r="A27" s="2"/>
      <c r="H27" s="50"/>
      <c r="K27" s="48"/>
      <c r="L27" s="57"/>
      <c r="M27" s="57"/>
      <c r="N27" s="13"/>
      <c r="O27" s="56"/>
      <c r="P27" s="56"/>
      <c r="Q27" s="56"/>
      <c r="R27" s="13"/>
      <c r="S27" s="13"/>
      <c r="T27" s="13"/>
      <c r="U27" s="13"/>
    </row>
    <row r="28" spans="1:21" ht="12.75">
      <c r="A28" s="23">
        <v>5</v>
      </c>
      <c r="B28" t="s">
        <v>6</v>
      </c>
      <c r="H28" s="50">
        <v>1750</v>
      </c>
      <c r="J28" s="36">
        <v>1750</v>
      </c>
      <c r="K28" s="48" t="s">
        <v>8</v>
      </c>
      <c r="L28" s="55">
        <f>SUM(H28/'Table 7-1'!E21)*'Table 7-1'!G21</f>
        <v>900</v>
      </c>
      <c r="M28" s="55">
        <f>SUM(H28/'Table 7-1'!E21)*'Table 7-1'!H21</f>
        <v>1000</v>
      </c>
      <c r="N28" s="13"/>
      <c r="O28" s="56">
        <f>SUM(0.1*L28)</f>
        <v>90</v>
      </c>
      <c r="P28" s="56"/>
      <c r="Q28" s="56">
        <f>SUM(0.3*L28)</f>
        <v>270</v>
      </c>
      <c r="R28" s="13"/>
      <c r="S28" s="57">
        <f>SUM(0.057*H28)</f>
        <v>99.75</v>
      </c>
      <c r="T28" s="58"/>
      <c r="U28" s="57"/>
    </row>
    <row r="29" spans="1:21" ht="12.75">
      <c r="A29" s="70"/>
      <c r="H29" s="50"/>
      <c r="J29" s="36"/>
      <c r="K29" s="48"/>
      <c r="L29" s="55"/>
      <c r="M29" s="55"/>
      <c r="N29" s="13"/>
      <c r="O29" s="56"/>
      <c r="P29" s="56"/>
      <c r="Q29" s="56"/>
      <c r="R29" s="13"/>
      <c r="S29" s="57"/>
      <c r="T29" s="58"/>
      <c r="U29" s="57"/>
    </row>
    <row r="30" spans="1:21" ht="12.75">
      <c r="A30" s="23">
        <v>6</v>
      </c>
      <c r="B30" t="s">
        <v>7</v>
      </c>
      <c r="H30" s="50">
        <v>1750</v>
      </c>
      <c r="J30" s="36">
        <v>1750</v>
      </c>
      <c r="K30" s="48" t="s">
        <v>9</v>
      </c>
      <c r="L30" s="55">
        <f>SUM(H30/'Table 7-1'!E23)*'Table 7-1'!G23</f>
        <v>700</v>
      </c>
      <c r="M30" s="55">
        <f>SUM(H30/'Table 7-1'!E23)*'Table 7-1'!H23</f>
        <v>900</v>
      </c>
      <c r="N30" s="13"/>
      <c r="O30" s="56">
        <f>SUM(0.1*L30)</f>
        <v>70</v>
      </c>
      <c r="P30" s="56"/>
      <c r="Q30" s="56">
        <f>SUM(0.3*L30)</f>
        <v>210</v>
      </c>
      <c r="R30" s="13"/>
      <c r="S30" s="57">
        <f>SUM(0.057*H30)</f>
        <v>99.75</v>
      </c>
      <c r="T30" s="58"/>
      <c r="U30" s="57"/>
    </row>
    <row r="32" spans="1:19" ht="12.75">
      <c r="A32" s="2"/>
      <c r="K32" s="72" t="s">
        <v>81</v>
      </c>
      <c r="L32" s="71" t="s">
        <v>80</v>
      </c>
      <c r="S32" s="72" t="s">
        <v>88</v>
      </c>
    </row>
    <row r="33" spans="1:19" ht="12.75">
      <c r="A33" s="2"/>
      <c r="K33" s="27" t="s">
        <v>76</v>
      </c>
      <c r="L33" s="27"/>
      <c r="M33" s="27"/>
      <c r="S33" s="27" t="s">
        <v>89</v>
      </c>
    </row>
    <row r="34" spans="1:19" ht="12.75">
      <c r="A34" s="2"/>
      <c r="K34" t="s">
        <v>75</v>
      </c>
      <c r="S34" s="27" t="s">
        <v>90</v>
      </c>
    </row>
    <row r="35" spans="1:19" ht="12.75">
      <c r="A35" s="2"/>
      <c r="K35" t="s">
        <v>77</v>
      </c>
      <c r="S35" s="27" t="s">
        <v>91</v>
      </c>
    </row>
    <row r="36" spans="1:19" ht="12.75">
      <c r="A36" s="2"/>
      <c r="K36" s="2" t="s">
        <v>78</v>
      </c>
      <c r="S36" s="27" t="s">
        <v>112</v>
      </c>
    </row>
    <row r="37" spans="1:21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1"/>
      <c r="M37" s="31"/>
      <c r="N37" s="29"/>
      <c r="O37" s="32"/>
      <c r="P37" s="32"/>
      <c r="Q37" s="32"/>
      <c r="R37" s="29"/>
      <c r="S37" s="29"/>
      <c r="T37" s="29"/>
      <c r="U37" s="27"/>
    </row>
    <row r="38" spans="1:8" ht="12.75">
      <c r="A38" s="2"/>
      <c r="H38" s="54" t="s">
        <v>52</v>
      </c>
    </row>
    <row r="39" spans="1:21" ht="23.25">
      <c r="A39" s="91" t="s">
        <v>39</v>
      </c>
      <c r="B39" s="90" t="s">
        <v>106</v>
      </c>
      <c r="C39" s="25"/>
      <c r="D39" s="25"/>
      <c r="E39" s="25"/>
      <c r="F39" s="39"/>
      <c r="G39" s="39"/>
      <c r="H39" s="40" t="s">
        <v>45</v>
      </c>
      <c r="I39" s="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8" ht="15.75">
      <c r="A40" s="2"/>
      <c r="H40" s="41" t="s">
        <v>46</v>
      </c>
    </row>
    <row r="41" spans="1:21" ht="15.75">
      <c r="A41" s="37"/>
      <c r="B41" s="22" t="s">
        <v>0</v>
      </c>
      <c r="C41" s="22"/>
      <c r="D41" s="22"/>
      <c r="E41" s="22"/>
      <c r="F41" s="34"/>
      <c r="G41" s="34"/>
      <c r="H41" s="41" t="s">
        <v>44</v>
      </c>
      <c r="I41" s="34"/>
      <c r="J41" s="35"/>
      <c r="K41" s="17" t="s">
        <v>32</v>
      </c>
      <c r="L41" s="21"/>
      <c r="M41" s="17"/>
      <c r="N41" s="15"/>
      <c r="O41" s="18"/>
      <c r="P41" s="19" t="s">
        <v>24</v>
      </c>
      <c r="Q41" s="20"/>
      <c r="R41" s="16"/>
      <c r="S41" s="19" t="s">
        <v>84</v>
      </c>
      <c r="T41" s="22" t="s">
        <v>83</v>
      </c>
      <c r="U41" s="75"/>
    </row>
    <row r="42" spans="1:21" ht="15.75">
      <c r="A42" s="2"/>
      <c r="H42" s="92" t="s">
        <v>110</v>
      </c>
      <c r="J42" s="11" t="s">
        <v>34</v>
      </c>
      <c r="K42" s="11" t="s">
        <v>15</v>
      </c>
      <c r="L42" s="11" t="s">
        <v>1</v>
      </c>
      <c r="M42" s="11" t="s">
        <v>1</v>
      </c>
      <c r="N42" s="13"/>
      <c r="O42" s="11" t="s">
        <v>56</v>
      </c>
      <c r="P42" s="11"/>
      <c r="Q42" s="11" t="s">
        <v>57</v>
      </c>
      <c r="R42" s="13"/>
      <c r="S42" s="11" t="s">
        <v>85</v>
      </c>
      <c r="T42" s="13"/>
      <c r="U42" s="77"/>
    </row>
    <row r="43" spans="1:21" ht="12.75">
      <c r="A43" s="2"/>
      <c r="B43" s="5"/>
      <c r="C43" s="5"/>
      <c r="D43" s="5"/>
      <c r="E43" s="5"/>
      <c r="F43" s="5"/>
      <c r="G43" s="5"/>
      <c r="H43" s="93" t="s">
        <v>33</v>
      </c>
      <c r="I43" s="5"/>
      <c r="J43" s="33" t="s">
        <v>35</v>
      </c>
      <c r="K43" s="11" t="s">
        <v>16</v>
      </c>
      <c r="L43" s="11" t="s">
        <v>2</v>
      </c>
      <c r="M43" s="11" t="s">
        <v>3</v>
      </c>
      <c r="N43" s="13"/>
      <c r="O43" s="11" t="s">
        <v>22</v>
      </c>
      <c r="P43" s="11"/>
      <c r="Q43" s="11" t="s">
        <v>23</v>
      </c>
      <c r="R43" s="13"/>
      <c r="S43" s="13" t="s">
        <v>86</v>
      </c>
      <c r="T43" s="13"/>
      <c r="U43" s="76"/>
    </row>
    <row r="44" spans="1:21" ht="12.75">
      <c r="A44" s="23">
        <v>1</v>
      </c>
      <c r="B44" t="s">
        <v>14</v>
      </c>
      <c r="J44" s="1" t="s">
        <v>33</v>
      </c>
      <c r="K44" s="1"/>
      <c r="O44" s="1" t="s">
        <v>33</v>
      </c>
      <c r="Q44" s="1" t="s">
        <v>33</v>
      </c>
      <c r="U44" s="27"/>
    </row>
    <row r="45" spans="1:21" ht="12.75">
      <c r="A45" s="2"/>
      <c r="B45" t="s">
        <v>12</v>
      </c>
      <c r="H45" s="47">
        <v>3500</v>
      </c>
      <c r="J45" s="36">
        <v>3500</v>
      </c>
      <c r="K45" s="48" t="s">
        <v>9</v>
      </c>
      <c r="L45" s="55">
        <f>SUM(H45/'Table 7-1'!E39)*'Table 7-1'!G39</f>
        <v>1050</v>
      </c>
      <c r="M45" s="55">
        <f>SUM(H45/'Table 7-1'!E39)*'Table 7-1'!H39</f>
        <v>1350</v>
      </c>
      <c r="N45" s="13"/>
      <c r="O45" s="56">
        <f>SUM(0.1*L45)</f>
        <v>105</v>
      </c>
      <c r="P45" s="56"/>
      <c r="Q45" s="56">
        <f>SUM(0.3*L45)</f>
        <v>315</v>
      </c>
      <c r="R45" s="13"/>
      <c r="S45" s="57">
        <f>SUM(H45/3500)*300</f>
        <v>300</v>
      </c>
      <c r="T45" s="58"/>
      <c r="U45" s="55"/>
    </row>
    <row r="46" spans="1:21" ht="12.75">
      <c r="A46" s="2"/>
      <c r="B46" t="s">
        <v>13</v>
      </c>
      <c r="H46" s="47">
        <v>3500</v>
      </c>
      <c r="J46" s="36">
        <v>3500</v>
      </c>
      <c r="K46" s="48" t="s">
        <v>9</v>
      </c>
      <c r="L46" s="55">
        <f>SUM(H46/'Table 7-1'!E40)*'Table 7-1'!G40</f>
        <v>900</v>
      </c>
      <c r="M46" s="55">
        <f>SUM(H46/'Table 7-1'!E40)*'Table 7-1'!H40</f>
        <v>1000</v>
      </c>
      <c r="N46" s="13"/>
      <c r="O46" s="56">
        <f>SUM(0.1*L46)</f>
        <v>90</v>
      </c>
      <c r="P46" s="56"/>
      <c r="Q46" s="56">
        <f>SUM(0.3*L46)</f>
        <v>270</v>
      </c>
      <c r="R46" s="13"/>
      <c r="S46" s="57">
        <f>SUM(H46/3500)*300</f>
        <v>300</v>
      </c>
      <c r="T46" s="58"/>
      <c r="U46" s="55"/>
    </row>
    <row r="47" spans="1:21" ht="12.75">
      <c r="A47" s="28"/>
      <c r="B47" s="29"/>
      <c r="C47" s="29"/>
      <c r="D47" s="29"/>
      <c r="E47" s="29"/>
      <c r="F47" s="29"/>
      <c r="G47" s="29"/>
      <c r="H47" s="46"/>
      <c r="I47" s="29"/>
      <c r="J47" s="29"/>
      <c r="K47" s="59"/>
      <c r="L47" s="59"/>
      <c r="M47" s="59"/>
      <c r="N47" s="60"/>
      <c r="O47" s="61"/>
      <c r="P47" s="61"/>
      <c r="Q47" s="61"/>
      <c r="R47" s="60"/>
      <c r="S47" s="60"/>
      <c r="T47" s="60"/>
      <c r="U47" s="76"/>
    </row>
    <row r="48" spans="1:21" ht="12.75">
      <c r="A48" s="23">
        <v>2</v>
      </c>
      <c r="B48" t="s">
        <v>4</v>
      </c>
      <c r="H48" s="47"/>
      <c r="K48" s="48"/>
      <c r="L48" s="57"/>
      <c r="M48" s="57"/>
      <c r="N48" s="13"/>
      <c r="O48" s="62"/>
      <c r="P48" s="62"/>
      <c r="Q48" s="62"/>
      <c r="R48" s="13"/>
      <c r="S48" s="13"/>
      <c r="T48" s="13"/>
      <c r="U48" s="76"/>
    </row>
    <row r="49" spans="1:21" ht="12.75">
      <c r="A49" s="2"/>
      <c r="B49" t="s">
        <v>12</v>
      </c>
      <c r="H49" s="47">
        <v>3500</v>
      </c>
      <c r="J49" s="36">
        <v>3500</v>
      </c>
      <c r="K49" s="48" t="s">
        <v>9</v>
      </c>
      <c r="L49" s="55">
        <f>SUM(H49/'Table 7-1'!E43)*'Table 7-1'!G43</f>
        <v>1100</v>
      </c>
      <c r="M49" s="55">
        <f>SUM(H49/'Table 7-1'!E43)*'Table 7-1'!H43</f>
        <v>1400</v>
      </c>
      <c r="N49" s="13"/>
      <c r="O49" s="56">
        <f>SUM(0.1*L49)</f>
        <v>110</v>
      </c>
      <c r="P49" s="56"/>
      <c r="Q49" s="56">
        <f>SUM(0.3*L49)</f>
        <v>330</v>
      </c>
      <c r="R49" s="13"/>
      <c r="S49" s="57">
        <f>SUM(0.08571*H49)</f>
        <v>299.98499999999996</v>
      </c>
      <c r="T49" s="58"/>
      <c r="U49" s="55"/>
    </row>
    <row r="50" spans="1:21" ht="12.75">
      <c r="A50" s="2"/>
      <c r="B50" t="s">
        <v>13</v>
      </c>
      <c r="H50" s="47">
        <v>3500</v>
      </c>
      <c r="J50" s="36">
        <v>3500</v>
      </c>
      <c r="K50" s="48" t="s">
        <v>9</v>
      </c>
      <c r="L50" s="55">
        <f>SUM(H50/'Table 7-1'!E44)*'Table 7-1'!G44</f>
        <v>950</v>
      </c>
      <c r="M50" s="55">
        <f>SUM(H50/'Table 7-1'!E44)*'Table 7-1'!H44</f>
        <v>1100</v>
      </c>
      <c r="N50" s="13"/>
      <c r="O50" s="56">
        <f>SUM(0.1*L50)</f>
        <v>95</v>
      </c>
      <c r="P50" s="56"/>
      <c r="Q50" s="56">
        <f>SUM(0.3*L50)</f>
        <v>285</v>
      </c>
      <c r="R50" s="13"/>
      <c r="S50" s="57">
        <f>SUM(0.08571*H50)</f>
        <v>299.98499999999996</v>
      </c>
      <c r="T50" s="58"/>
      <c r="U50" s="55"/>
    </row>
    <row r="51" spans="1:21" ht="12.75">
      <c r="A51" s="28"/>
      <c r="B51" s="29"/>
      <c r="C51" s="29"/>
      <c r="D51" s="29"/>
      <c r="E51" s="29"/>
      <c r="F51" s="29"/>
      <c r="G51" s="29"/>
      <c r="H51" s="46"/>
      <c r="I51" s="29"/>
      <c r="J51" s="29"/>
      <c r="K51" s="59"/>
      <c r="L51" s="59"/>
      <c r="M51" s="59"/>
      <c r="N51" s="60"/>
      <c r="O51" s="61"/>
      <c r="P51" s="61"/>
      <c r="Q51" s="61"/>
      <c r="R51" s="60"/>
      <c r="S51" s="60"/>
      <c r="T51" s="60"/>
      <c r="U51" s="76"/>
    </row>
    <row r="52" spans="1:21" ht="12.75">
      <c r="A52" s="23">
        <v>3</v>
      </c>
      <c r="B52" t="s">
        <v>5</v>
      </c>
      <c r="E52" s="12"/>
      <c r="F52" s="86"/>
      <c r="H52" s="50">
        <v>3500</v>
      </c>
      <c r="J52" s="36">
        <v>3500</v>
      </c>
      <c r="K52" s="48" t="s">
        <v>9</v>
      </c>
      <c r="L52" s="55">
        <f>SUM(H52/'Table 7-1'!E46)*'Table 7-1'!G46</f>
        <v>1200</v>
      </c>
      <c r="M52" s="55">
        <f>SUM(H52/'Table 7-1'!E46)*'Table 7-1'!H46</f>
        <v>1800</v>
      </c>
      <c r="N52" s="13"/>
      <c r="O52" s="56">
        <f>SUM(0.1*L52)</f>
        <v>120</v>
      </c>
      <c r="P52" s="56"/>
      <c r="Q52" s="56">
        <f>SUM(0.3*L52)</f>
        <v>360</v>
      </c>
      <c r="R52" s="13"/>
      <c r="S52" s="57">
        <f>SUM(0.08571*H52)</f>
        <v>299.98499999999996</v>
      </c>
      <c r="T52" s="58"/>
      <c r="U52" s="55"/>
    </row>
    <row r="53" spans="1:21" ht="12.75">
      <c r="A53" s="2"/>
      <c r="H53" s="50"/>
      <c r="K53" s="48"/>
      <c r="L53" s="85"/>
      <c r="M53" s="43"/>
      <c r="N53" s="13"/>
      <c r="O53" s="62"/>
      <c r="P53" s="62"/>
      <c r="Q53" s="62"/>
      <c r="R53" s="13"/>
      <c r="S53" s="13"/>
      <c r="T53" s="13"/>
      <c r="U53" s="76"/>
    </row>
    <row r="54" spans="1:21" ht="12.75">
      <c r="A54" s="23">
        <v>4</v>
      </c>
      <c r="B54" t="s">
        <v>11</v>
      </c>
      <c r="H54" s="47">
        <v>3500</v>
      </c>
      <c r="J54" s="36">
        <v>3500</v>
      </c>
      <c r="K54" s="48" t="s">
        <v>9</v>
      </c>
      <c r="L54" s="55">
        <f>SUM(H54/'Table 7-1'!E48)*'Table 7-1'!G48</f>
        <v>950</v>
      </c>
      <c r="M54" s="55">
        <f>SUM(H54/'Table 7-1'!E48)*'Table 7-1'!H48</f>
        <v>1100</v>
      </c>
      <c r="N54" s="13"/>
      <c r="O54" s="56">
        <f>SUM(0.1*L54)</f>
        <v>95</v>
      </c>
      <c r="P54" s="56"/>
      <c r="Q54" s="56">
        <f>SUM(0.3*L54)</f>
        <v>285</v>
      </c>
      <c r="R54" s="13"/>
      <c r="S54" s="56" t="s">
        <v>94</v>
      </c>
      <c r="T54" s="58"/>
      <c r="U54" s="55"/>
    </row>
    <row r="55" spans="1:21" ht="12.75">
      <c r="A55" s="2"/>
      <c r="H55" s="47"/>
      <c r="K55" s="48"/>
      <c r="L55" s="57"/>
      <c r="M55" s="57"/>
      <c r="N55" s="13"/>
      <c r="O55" s="62"/>
      <c r="P55" s="62"/>
      <c r="Q55" s="62"/>
      <c r="R55" s="13"/>
      <c r="S55" s="13"/>
      <c r="T55" s="13"/>
      <c r="U55" s="76"/>
    </row>
    <row r="56" spans="1:21" ht="12.75">
      <c r="A56" s="23">
        <v>5</v>
      </c>
      <c r="B56" t="s">
        <v>6</v>
      </c>
      <c r="H56" s="47"/>
      <c r="J56" s="36">
        <v>3500</v>
      </c>
      <c r="K56" s="48" t="s">
        <v>8</v>
      </c>
      <c r="L56" s="57"/>
      <c r="M56" s="57"/>
      <c r="N56" s="13"/>
      <c r="O56" s="62"/>
      <c r="P56" s="62"/>
      <c r="Q56" s="62"/>
      <c r="R56" s="13"/>
      <c r="S56" s="58"/>
      <c r="T56" s="58"/>
      <c r="U56" s="78"/>
    </row>
    <row r="57" spans="1:21" ht="12.75">
      <c r="A57" s="2"/>
      <c r="H57" s="47">
        <v>3500</v>
      </c>
      <c r="J57" s="36">
        <v>3500</v>
      </c>
      <c r="K57" s="1" t="s">
        <v>41</v>
      </c>
      <c r="L57" s="55">
        <f>SUM(H57/'Table 7-1'!E51)*'Table 7-1'!G51</f>
        <v>1900</v>
      </c>
      <c r="M57" s="55">
        <f>SUM(H57/'Table 7-1'!E51)*'Table 7-1'!H51</f>
        <v>1900</v>
      </c>
      <c r="N57" s="13"/>
      <c r="O57" s="56">
        <f>SUM(0.1*L57)</f>
        <v>190</v>
      </c>
      <c r="P57" s="56"/>
      <c r="Q57" s="56">
        <f>SUM(0.3*L57)</f>
        <v>570</v>
      </c>
      <c r="R57" s="13"/>
      <c r="S57" s="57">
        <f>SUM(0.08571*H57)</f>
        <v>299.98499999999996</v>
      </c>
      <c r="T57" s="58"/>
      <c r="U57" s="55"/>
    </row>
    <row r="58" spans="1:21" ht="12.75">
      <c r="A58" s="2"/>
      <c r="H58" s="47">
        <v>3500</v>
      </c>
      <c r="J58" s="36">
        <v>3500</v>
      </c>
      <c r="K58" s="1" t="s">
        <v>42</v>
      </c>
      <c r="L58" s="55">
        <f>SUM(H58/'Table 7-1'!E52)*'Table 7-1'!G52</f>
        <v>1650</v>
      </c>
      <c r="M58" s="55">
        <f>SUM(H58/'Table 7-1'!E52)*'Table 7-1'!H52</f>
        <v>2000</v>
      </c>
      <c r="N58" s="13"/>
      <c r="O58" s="56">
        <f>SUM(0.1*L58)</f>
        <v>165</v>
      </c>
      <c r="P58" s="56"/>
      <c r="Q58" s="56">
        <f>SUM(0.3*L58)</f>
        <v>495</v>
      </c>
      <c r="R58" s="13"/>
      <c r="S58" s="57">
        <f>SUM(0.08571*H58)</f>
        <v>299.98499999999996</v>
      </c>
      <c r="T58" s="58"/>
      <c r="U58" s="55"/>
    </row>
    <row r="59" spans="1:21" ht="12.75">
      <c r="A59" s="2"/>
      <c r="H59" s="47"/>
      <c r="K59" s="1"/>
      <c r="L59" s="57"/>
      <c r="M59" s="57"/>
      <c r="N59" s="13"/>
      <c r="O59" s="62"/>
      <c r="P59" s="62"/>
      <c r="Q59" s="62"/>
      <c r="R59" s="13"/>
      <c r="S59" s="13"/>
      <c r="T59" s="13"/>
      <c r="U59" s="76"/>
    </row>
    <row r="60" spans="1:21" ht="12.75">
      <c r="A60" s="23">
        <v>6</v>
      </c>
      <c r="B60" t="s">
        <v>7</v>
      </c>
      <c r="H60" s="47"/>
      <c r="J60" s="36">
        <v>3500</v>
      </c>
      <c r="K60" s="1" t="s">
        <v>9</v>
      </c>
      <c r="L60" s="57"/>
      <c r="M60" s="57"/>
      <c r="N60" s="13"/>
      <c r="O60" s="62"/>
      <c r="P60" s="62"/>
      <c r="Q60" s="62"/>
      <c r="R60" s="13"/>
      <c r="S60" s="58"/>
      <c r="T60" s="58"/>
      <c r="U60" s="78"/>
    </row>
    <row r="61" spans="1:21" ht="12.75">
      <c r="A61" s="2"/>
      <c r="H61" s="47">
        <v>3500</v>
      </c>
      <c r="J61" s="36">
        <v>3500</v>
      </c>
      <c r="K61" s="1" t="s">
        <v>41</v>
      </c>
      <c r="L61" s="55">
        <f>SUM(H61/'Table 7-1'!E55)*'Table 7-1'!G55</f>
        <v>1900</v>
      </c>
      <c r="M61" s="55">
        <f>SUM(H61/'Table 7-1'!E55)*'Table 7-1'!H55</f>
        <v>1900</v>
      </c>
      <c r="N61" s="13"/>
      <c r="O61" s="56">
        <f>SUM(0.1*L61)</f>
        <v>190</v>
      </c>
      <c r="P61" s="56"/>
      <c r="Q61" s="56">
        <f>SUM(0.3*L61)</f>
        <v>570</v>
      </c>
      <c r="R61" s="13"/>
      <c r="S61" s="57">
        <f>SUM(0.08571*H61)</f>
        <v>299.98499999999996</v>
      </c>
      <c r="T61" s="58"/>
      <c r="U61" s="55"/>
    </row>
    <row r="62" spans="1:21" ht="12.75">
      <c r="A62" s="2"/>
      <c r="H62" s="47">
        <v>3500</v>
      </c>
      <c r="J62" s="36">
        <v>3500</v>
      </c>
      <c r="K62" s="1" t="s">
        <v>42</v>
      </c>
      <c r="L62" s="55">
        <f>SUM(H62/'Table 7-1'!E56)*'Table 7-1'!G56</f>
        <v>1300</v>
      </c>
      <c r="M62" s="55">
        <f>SUM(H62/'Table 7-1'!E56)*'Table 7-1'!H56</f>
        <v>2000</v>
      </c>
      <c r="N62" s="13"/>
      <c r="O62" s="56">
        <f>SUM(0.1*L62)</f>
        <v>130</v>
      </c>
      <c r="P62" s="56"/>
      <c r="Q62" s="56">
        <f>SUM(0.3*L62)</f>
        <v>390</v>
      </c>
      <c r="R62" s="13"/>
      <c r="S62" s="57">
        <f>SUM(0.08571*H62)</f>
        <v>299.98499999999996</v>
      </c>
      <c r="T62" s="58"/>
      <c r="U62" s="55"/>
    </row>
    <row r="63" spans="1:17" s="27" customFormat="1" ht="12.75">
      <c r="A63" s="73"/>
      <c r="K63" s="48"/>
      <c r="L63" s="74"/>
      <c r="M63" s="74"/>
      <c r="O63" s="49"/>
      <c r="P63" s="49"/>
      <c r="Q63" s="49"/>
    </row>
    <row r="64" spans="1:19" s="27" customFormat="1" ht="12.75">
      <c r="A64" s="73"/>
      <c r="K64" s="72" t="s">
        <v>81</v>
      </c>
      <c r="L64" s="71" t="s">
        <v>80</v>
      </c>
      <c r="M64" s="74"/>
      <c r="O64" s="49"/>
      <c r="P64" s="49"/>
      <c r="Q64" s="49"/>
      <c r="S64" s="72" t="s">
        <v>88</v>
      </c>
    </row>
    <row r="65" spans="1:19" s="27" customFormat="1" ht="12.75">
      <c r="A65" s="73"/>
      <c r="K65" s="27" t="s">
        <v>76</v>
      </c>
      <c r="M65" s="74"/>
      <c r="O65" s="49"/>
      <c r="P65" s="49"/>
      <c r="Q65" s="49"/>
      <c r="S65" s="27" t="s">
        <v>89</v>
      </c>
    </row>
    <row r="66" spans="1:19" s="27" customFormat="1" ht="12.75">
      <c r="A66" s="73"/>
      <c r="K66" t="s">
        <v>75</v>
      </c>
      <c r="L66"/>
      <c r="M66" s="74"/>
      <c r="O66" s="49"/>
      <c r="P66" s="49"/>
      <c r="Q66" s="49"/>
      <c r="S66" s="27" t="s">
        <v>90</v>
      </c>
    </row>
    <row r="67" spans="1:19" s="27" customFormat="1" ht="12.75">
      <c r="A67" s="73"/>
      <c r="K67" t="s">
        <v>77</v>
      </c>
      <c r="L67"/>
      <c r="M67" s="74"/>
      <c r="O67" s="49"/>
      <c r="P67" s="49"/>
      <c r="Q67" s="49"/>
      <c r="S67" s="27" t="s">
        <v>91</v>
      </c>
    </row>
    <row r="68" spans="1:19" s="27" customFormat="1" ht="12.75">
      <c r="A68" s="73"/>
      <c r="K68" s="2" t="s">
        <v>78</v>
      </c>
      <c r="L68"/>
      <c r="M68" s="74"/>
      <c r="O68" s="49"/>
      <c r="P68" s="49"/>
      <c r="Q68" s="49"/>
      <c r="S68" s="27" t="s">
        <v>112</v>
      </c>
    </row>
    <row r="69" spans="1:21" ht="12.7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30"/>
      <c r="L69" s="31"/>
      <c r="M69" s="31"/>
      <c r="N69" s="29"/>
      <c r="O69" s="32"/>
      <c r="P69" s="32"/>
      <c r="Q69" s="32"/>
      <c r="R69" s="29"/>
      <c r="S69" s="29"/>
      <c r="T69" s="29"/>
      <c r="U69" s="27"/>
    </row>
    <row r="70" ht="12.75">
      <c r="A70" s="2"/>
    </row>
    <row r="71" ht="45">
      <c r="A71" s="52" t="s">
        <v>96</v>
      </c>
    </row>
    <row r="72" spans="1:8" ht="12.75">
      <c r="A72" s="2"/>
      <c r="H72" s="54" t="s">
        <v>52</v>
      </c>
    </row>
    <row r="73" spans="1:21" ht="23.25">
      <c r="A73" s="91" t="s">
        <v>40</v>
      </c>
      <c r="B73" s="90" t="s">
        <v>107</v>
      </c>
      <c r="C73" s="90"/>
      <c r="D73" s="25"/>
      <c r="E73" s="25"/>
      <c r="F73" s="39"/>
      <c r="G73" s="39"/>
      <c r="H73" s="40" t="s">
        <v>45</v>
      </c>
      <c r="I73" s="39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8" ht="15.75">
      <c r="A74" s="2"/>
      <c r="H74" s="41" t="s">
        <v>46</v>
      </c>
    </row>
    <row r="75" spans="1:21" ht="15.75">
      <c r="A75" s="37"/>
      <c r="B75" s="22" t="s">
        <v>0</v>
      </c>
      <c r="C75" s="22"/>
      <c r="D75" s="22"/>
      <c r="E75" s="22"/>
      <c r="F75" s="34"/>
      <c r="G75" s="34"/>
      <c r="H75" s="41" t="s">
        <v>44</v>
      </c>
      <c r="I75" s="34"/>
      <c r="J75" s="35"/>
      <c r="K75" s="44" t="s">
        <v>32</v>
      </c>
      <c r="L75" s="21"/>
      <c r="M75" s="17"/>
      <c r="N75" s="15"/>
      <c r="O75" s="18"/>
      <c r="P75" s="22" t="s">
        <v>24</v>
      </c>
      <c r="Q75" s="20"/>
      <c r="R75" s="16"/>
      <c r="S75" s="19" t="s">
        <v>84</v>
      </c>
      <c r="T75" s="22" t="s">
        <v>83</v>
      </c>
      <c r="U75" s="75"/>
    </row>
    <row r="76" spans="1:21" ht="15.75">
      <c r="A76" s="2"/>
      <c r="H76" s="92" t="s">
        <v>110</v>
      </c>
      <c r="J76" s="11" t="s">
        <v>34</v>
      </c>
      <c r="K76" s="77" t="s">
        <v>15</v>
      </c>
      <c r="L76" s="11" t="s">
        <v>1</v>
      </c>
      <c r="M76" s="11" t="s">
        <v>1</v>
      </c>
      <c r="N76" s="13"/>
      <c r="O76" s="11" t="s">
        <v>56</v>
      </c>
      <c r="P76" s="11"/>
      <c r="Q76" s="11" t="s">
        <v>57</v>
      </c>
      <c r="R76" s="13"/>
      <c r="S76" s="11" t="s">
        <v>85</v>
      </c>
      <c r="T76" s="13"/>
      <c r="U76" s="77"/>
    </row>
    <row r="77" spans="1:21" ht="12.75">
      <c r="A77" s="2"/>
      <c r="B77" s="5"/>
      <c r="C77" s="5"/>
      <c r="D77" s="5"/>
      <c r="E77" s="5"/>
      <c r="F77" s="5"/>
      <c r="G77" s="5"/>
      <c r="H77" s="93" t="s">
        <v>33</v>
      </c>
      <c r="I77" s="5"/>
      <c r="J77" s="33" t="s">
        <v>35</v>
      </c>
      <c r="K77" s="77" t="s">
        <v>16</v>
      </c>
      <c r="L77" s="11" t="s">
        <v>2</v>
      </c>
      <c r="M77" s="11" t="s">
        <v>3</v>
      </c>
      <c r="N77" s="13"/>
      <c r="O77" s="11" t="s">
        <v>22</v>
      </c>
      <c r="P77" s="11"/>
      <c r="Q77" s="11" t="s">
        <v>23</v>
      </c>
      <c r="R77" s="13"/>
      <c r="S77" s="13" t="s">
        <v>87</v>
      </c>
      <c r="T77" s="13"/>
      <c r="U77" s="76"/>
    </row>
    <row r="78" spans="1:21" ht="12.75">
      <c r="A78" s="23">
        <v>1</v>
      </c>
      <c r="B78" t="s">
        <v>14</v>
      </c>
      <c r="J78" s="1" t="s">
        <v>33</v>
      </c>
      <c r="K78" s="48"/>
      <c r="O78" s="1" t="s">
        <v>33</v>
      </c>
      <c r="Q78" s="1" t="s">
        <v>33</v>
      </c>
      <c r="U78" s="27"/>
    </row>
    <row r="79" spans="1:21" ht="12.75">
      <c r="A79" s="2"/>
      <c r="B79" t="s">
        <v>12</v>
      </c>
      <c r="H79" s="47">
        <v>5250</v>
      </c>
      <c r="J79" s="63">
        <v>5250</v>
      </c>
      <c r="K79" s="48" t="s">
        <v>9</v>
      </c>
      <c r="L79" s="55">
        <f>SUM(H79/'Table 7-1'!E73)*'Table 7-1'!G73</f>
        <v>1400</v>
      </c>
      <c r="M79" s="55">
        <f>SUM(H79/'Table 7-1'!E73)*'Table 7-1'!H73</f>
        <v>1800</v>
      </c>
      <c r="N79" s="13"/>
      <c r="O79" s="56">
        <f>SUM(0.1*L79)</f>
        <v>140</v>
      </c>
      <c r="P79" s="56"/>
      <c r="Q79" s="56">
        <f>SUM(0.3*L79)</f>
        <v>420</v>
      </c>
      <c r="R79" s="13"/>
      <c r="S79" s="57">
        <f>SUM(H79/5250)*400</f>
        <v>400</v>
      </c>
      <c r="T79" s="58"/>
      <c r="U79" s="55"/>
    </row>
    <row r="80" spans="1:21" ht="12.75">
      <c r="A80" s="2"/>
      <c r="B80" t="s">
        <v>13</v>
      </c>
      <c r="H80" s="47">
        <v>5250</v>
      </c>
      <c r="J80" s="63">
        <v>5250</v>
      </c>
      <c r="K80" s="48" t="s">
        <v>9</v>
      </c>
      <c r="L80" s="55">
        <f>SUM(H80/'Table 7-1'!E74)*'Table 7-1'!G74</f>
        <v>1200</v>
      </c>
      <c r="M80" s="55">
        <f>SUM(H80/'Table 7-1'!E74)*'Table 7-1'!H74</f>
        <v>1400</v>
      </c>
      <c r="N80" s="13"/>
      <c r="O80" s="56">
        <f>SUM(0.1*L80)</f>
        <v>120</v>
      </c>
      <c r="P80" s="56"/>
      <c r="Q80" s="56">
        <f>SUM(0.3*L80)</f>
        <v>360</v>
      </c>
      <c r="R80" s="13"/>
      <c r="S80" s="57">
        <f>SUM(H80/5250)*400</f>
        <v>400</v>
      </c>
      <c r="T80" s="58"/>
      <c r="U80" s="55"/>
    </row>
    <row r="81" spans="1:21" ht="12.75">
      <c r="A81" s="28"/>
      <c r="B81" s="29"/>
      <c r="C81" s="29"/>
      <c r="D81" s="29"/>
      <c r="E81" s="29"/>
      <c r="F81" s="29"/>
      <c r="G81" s="29"/>
      <c r="H81" s="45"/>
      <c r="I81" s="29"/>
      <c r="J81" s="60"/>
      <c r="K81" s="59"/>
      <c r="L81" s="59"/>
      <c r="M81" s="59"/>
      <c r="N81" s="60"/>
      <c r="O81" s="61"/>
      <c r="P81" s="61"/>
      <c r="Q81" s="61"/>
      <c r="R81" s="60"/>
      <c r="S81" s="60"/>
      <c r="T81" s="60"/>
      <c r="U81" s="76"/>
    </row>
    <row r="82" spans="1:21" ht="12.75">
      <c r="A82" s="23">
        <v>2</v>
      </c>
      <c r="B82" t="s">
        <v>4</v>
      </c>
      <c r="H82" s="43"/>
      <c r="J82" s="13"/>
      <c r="K82" s="77"/>
      <c r="L82" s="57"/>
      <c r="M82" s="57"/>
      <c r="N82" s="13"/>
      <c r="O82" s="62"/>
      <c r="P82" s="62"/>
      <c r="Q82" s="62"/>
      <c r="R82" s="13"/>
      <c r="S82" s="13"/>
      <c r="T82" s="13"/>
      <c r="U82" s="76"/>
    </row>
    <row r="83" spans="1:21" ht="12.75">
      <c r="A83" s="2"/>
      <c r="B83" t="s">
        <v>12</v>
      </c>
      <c r="H83" s="47">
        <v>5250</v>
      </c>
      <c r="J83" s="63">
        <v>5250</v>
      </c>
      <c r="K83" s="48" t="s">
        <v>9</v>
      </c>
      <c r="L83" s="55">
        <f>SUM(H83/'Table 7-1'!E77)*'Table 7-1'!G77</f>
        <v>1500</v>
      </c>
      <c r="M83" s="55">
        <f>SUM(H83/'Table 7-1'!E77)*'Table 7-1'!H77</f>
        <v>1900</v>
      </c>
      <c r="N83" s="13"/>
      <c r="O83" s="56">
        <f>SUM(0.1*L83)</f>
        <v>150</v>
      </c>
      <c r="P83" s="56"/>
      <c r="Q83" s="56">
        <f>SUM(0.3*L83)</f>
        <v>450</v>
      </c>
      <c r="R83" s="13"/>
      <c r="S83" s="57">
        <f>SUM(0.07619*H83)</f>
        <v>399.99749999999995</v>
      </c>
      <c r="T83" s="58"/>
      <c r="U83" s="55"/>
    </row>
    <row r="84" spans="1:21" ht="12.75">
      <c r="A84" s="2"/>
      <c r="B84" t="s">
        <v>13</v>
      </c>
      <c r="H84" s="47">
        <v>5250</v>
      </c>
      <c r="J84" s="63">
        <v>5250</v>
      </c>
      <c r="K84" s="48" t="s">
        <v>9</v>
      </c>
      <c r="L84" s="55">
        <f>SUM(H84/'Table 7-1'!E78)*'Table 7-1'!G78</f>
        <v>1300</v>
      </c>
      <c r="M84" s="55">
        <f>SUM(H84/'Table 7-1'!E78)*'Table 7-1'!H78</f>
        <v>1500</v>
      </c>
      <c r="N84" s="13"/>
      <c r="O84" s="56">
        <f>SUM(0.1*L84)</f>
        <v>130</v>
      </c>
      <c r="P84" s="56"/>
      <c r="Q84" s="56">
        <f>SUM(0.3*L84)</f>
        <v>390</v>
      </c>
      <c r="R84" s="13"/>
      <c r="S84" s="57">
        <f>SUM(0.07619*H84)</f>
        <v>399.99749999999995</v>
      </c>
      <c r="T84" s="58"/>
      <c r="U84" s="55"/>
    </row>
    <row r="85" spans="1:21" ht="12.75">
      <c r="A85" s="28"/>
      <c r="B85" s="29"/>
      <c r="C85" s="29"/>
      <c r="D85" s="29"/>
      <c r="E85" s="29"/>
      <c r="F85" s="29"/>
      <c r="G85" s="29"/>
      <c r="H85" s="46"/>
      <c r="I85" s="29"/>
      <c r="J85" s="60"/>
      <c r="K85" s="59"/>
      <c r="L85" s="59"/>
      <c r="M85" s="59"/>
      <c r="N85" s="60"/>
      <c r="O85" s="61"/>
      <c r="P85" s="61"/>
      <c r="Q85" s="61"/>
      <c r="R85" s="60"/>
      <c r="S85" s="60"/>
      <c r="T85" s="60"/>
      <c r="U85" s="76"/>
    </row>
    <row r="86" spans="1:21" ht="12.75">
      <c r="A86" s="23">
        <v>3</v>
      </c>
      <c r="B86" t="s">
        <v>5</v>
      </c>
      <c r="H86" s="47">
        <v>5250</v>
      </c>
      <c r="J86" s="63">
        <v>5250</v>
      </c>
      <c r="K86" s="77" t="s">
        <v>9</v>
      </c>
      <c r="L86" s="55">
        <f>SUM(H86/'Table 7-1'!E80)*'Table 7-1'!G80</f>
        <v>1600</v>
      </c>
      <c r="M86" s="55">
        <f>SUM(H86/'Table 7-1'!E80)*'Table 7-1'!H80</f>
        <v>2400</v>
      </c>
      <c r="N86" s="13"/>
      <c r="O86" s="56">
        <f>SUM(0.1*L86)</f>
        <v>160</v>
      </c>
      <c r="P86" s="56"/>
      <c r="Q86" s="56">
        <f>SUM(0.3*L86)</f>
        <v>480</v>
      </c>
      <c r="R86" s="13"/>
      <c r="S86" s="57">
        <f>SUM(0.07619*H86)</f>
        <v>399.99749999999995</v>
      </c>
      <c r="T86" s="58"/>
      <c r="U86" s="55"/>
    </row>
    <row r="87" spans="1:21" ht="12.75">
      <c r="A87" s="2"/>
      <c r="H87" s="47"/>
      <c r="J87" s="13"/>
      <c r="K87" s="77"/>
      <c r="L87" s="57"/>
      <c r="M87" s="57"/>
      <c r="N87" s="13"/>
      <c r="O87" s="62"/>
      <c r="P87" s="62"/>
      <c r="Q87" s="62"/>
      <c r="R87" s="13"/>
      <c r="S87" s="13"/>
      <c r="T87" s="13"/>
      <c r="U87" s="76"/>
    </row>
    <row r="88" spans="1:21" ht="12.75">
      <c r="A88" s="23">
        <v>4</v>
      </c>
      <c r="B88" t="s">
        <v>11</v>
      </c>
      <c r="H88" s="47">
        <v>5250</v>
      </c>
      <c r="J88" s="63">
        <v>5250</v>
      </c>
      <c r="K88" s="77" t="s">
        <v>9</v>
      </c>
      <c r="L88" s="55">
        <f>SUM(H88/'Table 7-1'!E82)*'Table 7-1'!G82</f>
        <v>1400</v>
      </c>
      <c r="M88" s="55">
        <f>SUM(H88/'Table 7-1'!E82)*'Table 7-1'!H82</f>
        <v>1600</v>
      </c>
      <c r="N88" s="13"/>
      <c r="O88" s="56">
        <f>SUM(0.1*L88)</f>
        <v>140</v>
      </c>
      <c r="P88" s="56"/>
      <c r="Q88" s="56">
        <f>SUM(0.3*L88)</f>
        <v>420</v>
      </c>
      <c r="R88" s="13"/>
      <c r="S88" s="56" t="s">
        <v>94</v>
      </c>
      <c r="T88" s="58"/>
      <c r="U88" s="55"/>
    </row>
    <row r="89" spans="1:21" ht="12.75">
      <c r="A89" s="2"/>
      <c r="H89" s="47"/>
      <c r="J89" s="13"/>
      <c r="K89" s="77"/>
      <c r="L89" s="57"/>
      <c r="M89" s="57"/>
      <c r="N89" s="13"/>
      <c r="O89" s="62"/>
      <c r="P89" s="62"/>
      <c r="Q89" s="62"/>
      <c r="R89" s="13"/>
      <c r="S89" s="13"/>
      <c r="T89" s="13"/>
      <c r="U89" s="76"/>
    </row>
    <row r="90" spans="1:21" ht="12.75">
      <c r="A90" s="23">
        <v>5</v>
      </c>
      <c r="B90" t="s">
        <v>6</v>
      </c>
      <c r="H90" s="47"/>
      <c r="J90" s="63">
        <v>5250</v>
      </c>
      <c r="K90" s="77" t="s">
        <v>8</v>
      </c>
      <c r="L90" s="57"/>
      <c r="M90" s="57"/>
      <c r="N90" s="13"/>
      <c r="O90" s="62"/>
      <c r="P90" s="62"/>
      <c r="Q90" s="62"/>
      <c r="R90" s="13"/>
      <c r="S90" s="58"/>
      <c r="T90" s="58"/>
      <c r="U90" s="78"/>
    </row>
    <row r="91" spans="1:21" ht="12.75">
      <c r="A91" s="2"/>
      <c r="H91" s="47">
        <v>5250</v>
      </c>
      <c r="J91" s="63"/>
      <c r="K91" s="11" t="s">
        <v>41</v>
      </c>
      <c r="L91" s="55">
        <f>SUM(H91/'Table 7-1'!E85)*'Table 7-1'!G85</f>
        <v>2200</v>
      </c>
      <c r="M91" s="55">
        <f>SUM(H91/'Table 7-1'!E85)*'Table 7-1'!H85</f>
        <v>2200</v>
      </c>
      <c r="N91" s="13"/>
      <c r="O91" s="56">
        <f>SUM(0.1*L91)</f>
        <v>220</v>
      </c>
      <c r="P91" s="56"/>
      <c r="Q91" s="56">
        <f>SUM(0.3*L91)</f>
        <v>660</v>
      </c>
      <c r="R91" s="13"/>
      <c r="S91" s="57">
        <f>SUM(0.07619*H91)</f>
        <v>399.99749999999995</v>
      </c>
      <c r="T91" s="58"/>
      <c r="U91" s="55"/>
    </row>
    <row r="92" spans="1:21" ht="12.75">
      <c r="A92" s="2"/>
      <c r="H92" s="47">
        <v>5250</v>
      </c>
      <c r="J92" s="63"/>
      <c r="K92" s="11" t="s">
        <v>42</v>
      </c>
      <c r="L92" s="55">
        <f>SUM(H92/'Table 7-1'!E86)*'Table 7-1'!G86</f>
        <v>2050</v>
      </c>
      <c r="M92" s="55">
        <f>SUM(H92/'Table 7-1'!E86)*'Table 7-1'!H86</f>
        <v>2450</v>
      </c>
      <c r="N92" s="13"/>
      <c r="O92" s="56">
        <f>SUM(0.1*L92)</f>
        <v>205</v>
      </c>
      <c r="P92" s="56"/>
      <c r="Q92" s="56">
        <f>SUM(0.3*L92)</f>
        <v>615</v>
      </c>
      <c r="R92" s="13"/>
      <c r="S92" s="57">
        <f>SUM(0.07619*H92)</f>
        <v>399.99749999999995</v>
      </c>
      <c r="T92" s="58"/>
      <c r="U92" s="55"/>
    </row>
    <row r="93" spans="1:21" ht="12.75">
      <c r="A93" s="2"/>
      <c r="H93" s="47"/>
      <c r="J93" s="13"/>
      <c r="K93" s="11"/>
      <c r="L93" s="57"/>
      <c r="M93" s="57"/>
      <c r="N93" s="13"/>
      <c r="O93" s="62"/>
      <c r="P93" s="62"/>
      <c r="Q93" s="62"/>
      <c r="R93" s="13"/>
      <c r="S93" s="13"/>
      <c r="T93" s="13"/>
      <c r="U93" s="76"/>
    </row>
    <row r="94" spans="1:21" ht="12.75">
      <c r="A94" s="23">
        <v>6</v>
      </c>
      <c r="B94" t="s">
        <v>7</v>
      </c>
      <c r="H94" s="47"/>
      <c r="J94" s="63">
        <v>5250</v>
      </c>
      <c r="K94" s="11" t="s">
        <v>9</v>
      </c>
      <c r="L94" s="57"/>
      <c r="M94" s="57"/>
      <c r="N94" s="13"/>
      <c r="O94" s="62"/>
      <c r="P94" s="62"/>
      <c r="Q94" s="62"/>
      <c r="R94" s="13"/>
      <c r="S94" s="58"/>
      <c r="T94" s="58"/>
      <c r="U94" s="78"/>
    </row>
    <row r="95" spans="1:21" ht="12.75">
      <c r="A95" s="2"/>
      <c r="H95" s="47">
        <v>5250</v>
      </c>
      <c r="J95" s="13"/>
      <c r="K95" s="11" t="s">
        <v>41</v>
      </c>
      <c r="L95" s="55">
        <f>SUM(H95/'Table 7-1'!E89)*'Table 7-1'!G89</f>
        <v>2200</v>
      </c>
      <c r="M95" s="55">
        <f>SUM(H95/'Table 7-1'!E89)*'Table 7-1'!H89</f>
        <v>2200</v>
      </c>
      <c r="N95" s="13"/>
      <c r="O95" s="56">
        <f>SUM(0.1*L95)</f>
        <v>220</v>
      </c>
      <c r="P95" s="56"/>
      <c r="Q95" s="56">
        <f>SUM(0.3*L95)</f>
        <v>660</v>
      </c>
      <c r="R95" s="13"/>
      <c r="S95" s="57">
        <f>SUM(0.07619*H95)</f>
        <v>399.99749999999995</v>
      </c>
      <c r="T95" s="58"/>
      <c r="U95" s="55"/>
    </row>
    <row r="96" spans="1:21" ht="12.75">
      <c r="A96" s="2"/>
      <c r="H96" s="47">
        <v>5250</v>
      </c>
      <c r="J96" s="13"/>
      <c r="K96" s="11" t="s">
        <v>42</v>
      </c>
      <c r="L96" s="55">
        <f>SUM(H96/'Table 7-1'!E90)*'Table 7-1'!G90</f>
        <v>1700</v>
      </c>
      <c r="M96" s="55">
        <f>SUM(H96/'Table 7-1'!E90)*'Table 7-1'!H90</f>
        <v>2600</v>
      </c>
      <c r="N96" s="13"/>
      <c r="O96" s="56">
        <f>SUM(0.1*L96)</f>
        <v>170</v>
      </c>
      <c r="P96" s="56"/>
      <c r="Q96" s="56">
        <f>SUM(0.3*L96)</f>
        <v>510</v>
      </c>
      <c r="R96" s="13"/>
      <c r="S96" s="57">
        <f>SUM(0.07619*H96)</f>
        <v>399.99749999999995</v>
      </c>
      <c r="T96" s="58"/>
      <c r="U96" s="55"/>
    </row>
    <row r="97" ht="12.75">
      <c r="A97" s="2"/>
    </row>
    <row r="98" spans="1:19" ht="12.75">
      <c r="A98" s="2"/>
      <c r="K98" s="72" t="s">
        <v>81</v>
      </c>
      <c r="L98" s="71" t="s">
        <v>80</v>
      </c>
      <c r="S98" s="72" t="s">
        <v>88</v>
      </c>
    </row>
    <row r="99" spans="1:19" ht="12.75">
      <c r="A99" s="2"/>
      <c r="K99" t="s">
        <v>76</v>
      </c>
      <c r="S99" s="27" t="s">
        <v>89</v>
      </c>
    </row>
    <row r="100" spans="1:19" ht="12.75">
      <c r="A100" s="2"/>
      <c r="K100" t="s">
        <v>75</v>
      </c>
      <c r="S100" s="27" t="s">
        <v>90</v>
      </c>
    </row>
    <row r="101" spans="11:19" ht="12.75">
      <c r="K101" t="s">
        <v>77</v>
      </c>
      <c r="S101" s="27" t="s">
        <v>91</v>
      </c>
    </row>
    <row r="102" spans="11:19" ht="12.75">
      <c r="K102" s="2" t="s">
        <v>78</v>
      </c>
      <c r="S102" s="27" t="s">
        <v>112</v>
      </c>
    </row>
    <row r="104" spans="1:21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31"/>
      <c r="M104" s="31"/>
      <c r="N104" s="29"/>
      <c r="O104" s="32"/>
      <c r="P104" s="32"/>
      <c r="Q104" s="32"/>
      <c r="R104" s="29"/>
      <c r="S104" s="29"/>
      <c r="T104" s="29"/>
      <c r="U104" s="29"/>
    </row>
  </sheetData>
  <sheetProtection/>
  <printOptions/>
  <pageMargins left="0.5" right="0.5" top="0.75" bottom="0.75" header="0.25" footer="0.25"/>
  <pageSetup horizontalDpi="600" verticalDpi="600" orientation="landscape" paperSize="5" scale="50" r:id="rId1"/>
  <headerFooter alignWithMargins="0">
    <oddHeader>&amp;R&amp;12Cambria RSF Calculator</oddHeader>
    <oddFooter>&amp;R&amp;12Page &amp;P</oddFooter>
  </headerFooter>
  <rowBreaks count="1" manualBreakCount="1">
    <brk id="69" max="20" man="1"/>
  </rowBreaks>
  <colBreaks count="1" manualBreakCount="1">
    <brk id="22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="75" zoomScaleSheetLayoutView="75" zoomScalePageLayoutView="0" workbookViewId="0" topLeftCell="A1">
      <selection activeCell="E70" sqref="E70:E71"/>
    </sheetView>
  </sheetViews>
  <sheetFormatPr defaultColWidth="9.140625" defaultRowHeight="12.75"/>
  <cols>
    <col min="1" max="1" width="4.57421875" style="2" customWidth="1"/>
    <col min="2" max="3" width="22.28125" style="0" customWidth="1"/>
    <col min="4" max="4" width="8.421875" style="0" customWidth="1"/>
    <col min="5" max="5" width="14.57421875" style="0" customWidth="1"/>
    <col min="6" max="6" width="11.00390625" style="0" customWidth="1"/>
    <col min="7" max="7" width="10.8515625" style="0" customWidth="1"/>
    <col min="8" max="8" width="11.421875" style="0" customWidth="1"/>
    <col min="9" max="9" width="5.421875" style="0" customWidth="1"/>
    <col min="10" max="10" width="18.140625" style="0" customWidth="1"/>
    <col min="11" max="11" width="10.140625" style="0" customWidth="1"/>
    <col min="12" max="12" width="15.57421875" style="0" customWidth="1"/>
    <col min="13" max="13" width="5.00390625" style="0" customWidth="1"/>
    <col min="14" max="14" width="14.7109375" style="0" customWidth="1"/>
    <col min="15" max="15" width="15.140625" style="0" customWidth="1"/>
    <col min="16" max="16" width="14.00390625" style="0" customWidth="1"/>
  </cols>
  <sheetData>
    <row r="1" ht="45">
      <c r="A1" s="52" t="s">
        <v>95</v>
      </c>
    </row>
    <row r="4" spans="1:16" ht="23.25">
      <c r="A4" s="24" t="s">
        <v>10</v>
      </c>
      <c r="B4" s="25" t="s">
        <v>105</v>
      </c>
      <c r="C4" s="25"/>
      <c r="D4" s="25"/>
      <c r="E4" s="26"/>
      <c r="F4" s="14" t="s">
        <v>26</v>
      </c>
      <c r="G4" s="14" t="s">
        <v>36</v>
      </c>
      <c r="H4" s="14" t="s">
        <v>27</v>
      </c>
      <c r="I4" s="14"/>
      <c r="J4" s="14" t="s">
        <v>28</v>
      </c>
      <c r="K4" s="14" t="s">
        <v>29</v>
      </c>
      <c r="L4" s="14" t="s">
        <v>30</v>
      </c>
      <c r="M4" s="14"/>
      <c r="N4" s="14" t="s">
        <v>31</v>
      </c>
      <c r="O4" s="14"/>
      <c r="P4" s="14" t="s">
        <v>37</v>
      </c>
    </row>
    <row r="5" spans="5:16" ht="15">
      <c r="E5" s="14" t="s">
        <v>25</v>
      </c>
      <c r="P5" s="27"/>
    </row>
    <row r="6" spans="1:16" ht="15.75">
      <c r="A6" s="37"/>
      <c r="B6" s="22" t="s">
        <v>0</v>
      </c>
      <c r="C6" s="22"/>
      <c r="D6" s="34"/>
      <c r="E6" s="35"/>
      <c r="F6" s="17" t="s">
        <v>32</v>
      </c>
      <c r="G6" s="21"/>
      <c r="H6" s="17"/>
      <c r="I6" s="15"/>
      <c r="J6" s="18"/>
      <c r="K6" s="19" t="s">
        <v>24</v>
      </c>
      <c r="L6" s="20"/>
      <c r="M6" s="16"/>
      <c r="N6" s="19" t="s">
        <v>84</v>
      </c>
      <c r="O6" s="22" t="s">
        <v>83</v>
      </c>
      <c r="P6" s="75"/>
    </row>
    <row r="7" spans="5:16" ht="15.75">
      <c r="E7" s="92" t="s">
        <v>110</v>
      </c>
      <c r="F7" s="11" t="s">
        <v>15</v>
      </c>
      <c r="G7" s="11" t="s">
        <v>1</v>
      </c>
      <c r="H7" s="11" t="s">
        <v>1</v>
      </c>
      <c r="I7" s="13"/>
      <c r="J7" s="11" t="s">
        <v>20</v>
      </c>
      <c r="K7" s="11"/>
      <c r="L7" s="11" t="s">
        <v>21</v>
      </c>
      <c r="M7" s="13"/>
      <c r="N7" s="11" t="s">
        <v>85</v>
      </c>
      <c r="O7" s="13"/>
      <c r="P7" s="77"/>
    </row>
    <row r="8" spans="2:16" ht="12.75">
      <c r="B8" s="5"/>
      <c r="C8" s="5"/>
      <c r="D8" s="5"/>
      <c r="E8" s="93" t="s">
        <v>33</v>
      </c>
      <c r="F8" s="11" t="s">
        <v>16</v>
      </c>
      <c r="G8" s="11" t="s">
        <v>2</v>
      </c>
      <c r="H8" s="11" t="s">
        <v>3</v>
      </c>
      <c r="I8" s="13"/>
      <c r="J8" s="11" t="s">
        <v>22</v>
      </c>
      <c r="K8" s="11"/>
      <c r="L8" s="11" t="s">
        <v>23</v>
      </c>
      <c r="M8" s="13"/>
      <c r="N8" s="13" t="s">
        <v>82</v>
      </c>
      <c r="O8" s="13"/>
      <c r="P8" s="76"/>
    </row>
    <row r="9" spans="1:16" ht="12.75">
      <c r="A9" s="23">
        <v>1</v>
      </c>
      <c r="B9" t="s">
        <v>14</v>
      </c>
      <c r="E9" s="1" t="s">
        <v>33</v>
      </c>
      <c r="F9" s="1"/>
      <c r="J9" s="1" t="s">
        <v>33</v>
      </c>
      <c r="L9" s="1" t="s">
        <v>33</v>
      </c>
      <c r="P9" s="27"/>
    </row>
    <row r="10" spans="2:16" ht="12.75">
      <c r="B10" t="s">
        <v>12</v>
      </c>
      <c r="E10" s="36">
        <v>1750</v>
      </c>
      <c r="F10" s="1" t="s">
        <v>9</v>
      </c>
      <c r="G10" s="38">
        <v>600</v>
      </c>
      <c r="H10" s="38">
        <v>900</v>
      </c>
      <c r="J10" s="3">
        <f>SUM(0.1*G10)</f>
        <v>60</v>
      </c>
      <c r="K10" s="3"/>
      <c r="L10" s="3">
        <f>SUM(0.3*H10)</f>
        <v>270</v>
      </c>
      <c r="N10" s="57">
        <f>SUM(0.057*E10)</f>
        <v>99.75</v>
      </c>
      <c r="O10" s="12"/>
      <c r="P10" s="79"/>
    </row>
    <row r="11" spans="2:16" ht="12.75">
      <c r="B11" t="s">
        <v>13</v>
      </c>
      <c r="E11" s="36">
        <v>1750</v>
      </c>
      <c r="F11" s="1" t="s">
        <v>9</v>
      </c>
      <c r="G11" s="38">
        <v>500</v>
      </c>
      <c r="H11" s="38">
        <v>600</v>
      </c>
      <c r="J11" s="3">
        <f>SUM(0.1*G11)</f>
        <v>50</v>
      </c>
      <c r="K11" s="3"/>
      <c r="L11" s="3">
        <f>SUM(0.3*H11)</f>
        <v>180</v>
      </c>
      <c r="N11" s="57">
        <f>SUM(0.057*E11)</f>
        <v>99.75</v>
      </c>
      <c r="O11" s="12"/>
      <c r="P11" s="79"/>
    </row>
    <row r="12" spans="1:15" s="27" customFormat="1" ht="12.75">
      <c r="A12" s="28"/>
      <c r="B12" s="29"/>
      <c r="C12" s="29"/>
      <c r="D12" s="29"/>
      <c r="E12" s="29"/>
      <c r="F12" s="30"/>
      <c r="G12" s="31"/>
      <c r="H12" s="31"/>
      <c r="I12" s="29"/>
      <c r="J12" s="32"/>
      <c r="K12" s="32"/>
      <c r="L12" s="32"/>
      <c r="M12" s="29"/>
      <c r="N12" s="29"/>
      <c r="O12" s="29"/>
    </row>
    <row r="13" spans="1:16" ht="12.75">
      <c r="A13" s="23">
        <v>2</v>
      </c>
      <c r="B13" t="s">
        <v>4</v>
      </c>
      <c r="F13" s="1"/>
      <c r="G13" s="4"/>
      <c r="H13" s="4"/>
      <c r="J13" s="3"/>
      <c r="K13" s="3"/>
      <c r="L13" s="3"/>
      <c r="P13" s="27"/>
    </row>
    <row r="14" spans="2:16" ht="12.75">
      <c r="B14" t="s">
        <v>12</v>
      </c>
      <c r="E14" s="36">
        <v>1750</v>
      </c>
      <c r="F14" s="1" t="s">
        <v>9</v>
      </c>
      <c r="G14" s="38">
        <v>600</v>
      </c>
      <c r="H14" s="38">
        <v>900</v>
      </c>
      <c r="J14" s="3">
        <f>SUM(0.1*G14)</f>
        <v>60</v>
      </c>
      <c r="K14" s="3"/>
      <c r="L14" s="3">
        <f>SUM(0.3*H14)</f>
        <v>270</v>
      </c>
      <c r="N14" s="57">
        <f>SUM(0.057*E14)</f>
        <v>99.75</v>
      </c>
      <c r="O14" s="12"/>
      <c r="P14" s="79"/>
    </row>
    <row r="15" spans="2:16" ht="12.75">
      <c r="B15" t="s">
        <v>13</v>
      </c>
      <c r="E15" s="36">
        <v>1750</v>
      </c>
      <c r="F15" s="1" t="s">
        <v>9</v>
      </c>
      <c r="G15" s="38">
        <v>500</v>
      </c>
      <c r="H15" s="38">
        <v>700</v>
      </c>
      <c r="J15" s="3">
        <f>SUM(0.1*G15)</f>
        <v>50</v>
      </c>
      <c r="K15" s="3"/>
      <c r="L15" s="3">
        <f>SUM(0.3*H15)</f>
        <v>210</v>
      </c>
      <c r="N15" s="57">
        <f>SUM(0.057*E15)</f>
        <v>99.75</v>
      </c>
      <c r="O15" s="12"/>
      <c r="P15" s="79"/>
    </row>
    <row r="16" spans="1:16" ht="12.75">
      <c r="A16" s="28"/>
      <c r="B16" s="29"/>
      <c r="C16" s="29"/>
      <c r="D16" s="29"/>
      <c r="E16" s="29"/>
      <c r="F16" s="30"/>
      <c r="G16" s="31"/>
      <c r="H16" s="31"/>
      <c r="I16" s="29"/>
      <c r="J16" s="32"/>
      <c r="K16" s="32"/>
      <c r="L16" s="32"/>
      <c r="M16" s="29"/>
      <c r="N16" s="29"/>
      <c r="O16" s="29"/>
      <c r="P16" s="27"/>
    </row>
    <row r="17" spans="1:16" ht="12.75">
      <c r="A17" s="23">
        <v>3</v>
      </c>
      <c r="B17" t="s">
        <v>5</v>
      </c>
      <c r="E17" s="36">
        <v>1750</v>
      </c>
      <c r="F17" s="1" t="s">
        <v>9</v>
      </c>
      <c r="G17" s="38">
        <v>600</v>
      </c>
      <c r="H17" s="38">
        <v>900</v>
      </c>
      <c r="J17" s="3">
        <f>SUM(0.1*G17)</f>
        <v>60</v>
      </c>
      <c r="K17" s="3"/>
      <c r="L17" s="3">
        <f>SUM(0.3*H17)</f>
        <v>270</v>
      </c>
      <c r="N17" s="57">
        <f>SUM(0.057*E17)</f>
        <v>99.75</v>
      </c>
      <c r="O17" s="12"/>
      <c r="P17" s="79"/>
    </row>
    <row r="18" spans="6:16" ht="12.75">
      <c r="F18" s="1"/>
      <c r="G18" s="4"/>
      <c r="H18" s="4"/>
      <c r="J18" s="3"/>
      <c r="K18" s="3"/>
      <c r="L18" s="3"/>
      <c r="P18" s="27"/>
    </row>
    <row r="19" spans="1:16" ht="12.75">
      <c r="A19" s="23">
        <v>4</v>
      </c>
      <c r="B19" t="s">
        <v>11</v>
      </c>
      <c r="E19" s="36">
        <v>1750</v>
      </c>
      <c r="F19" s="1" t="s">
        <v>9</v>
      </c>
      <c r="G19" s="38">
        <v>500</v>
      </c>
      <c r="H19" s="38">
        <v>700</v>
      </c>
      <c r="J19" s="3">
        <f>SUM(0.1*G19)</f>
        <v>50</v>
      </c>
      <c r="K19" s="3"/>
      <c r="L19" s="3">
        <f>SUM(0.3*H19)</f>
        <v>210</v>
      </c>
      <c r="N19" s="56" t="s">
        <v>94</v>
      </c>
      <c r="O19" s="12"/>
      <c r="P19" s="79"/>
    </row>
    <row r="20" spans="6:16" ht="12.75">
      <c r="F20" s="1"/>
      <c r="G20" s="4"/>
      <c r="H20" s="4"/>
      <c r="J20" s="3"/>
      <c r="K20" s="3"/>
      <c r="L20" s="3"/>
      <c r="P20" s="27"/>
    </row>
    <row r="21" spans="1:16" ht="12.75">
      <c r="A21" s="23">
        <v>5</v>
      </c>
      <c r="B21" t="s">
        <v>6</v>
      </c>
      <c r="E21" s="36">
        <v>1750</v>
      </c>
      <c r="F21" s="1" t="s">
        <v>8</v>
      </c>
      <c r="G21" s="38">
        <v>900</v>
      </c>
      <c r="H21" s="38">
        <v>1000</v>
      </c>
      <c r="J21" s="3">
        <f>SUM(0.1*G21)</f>
        <v>90</v>
      </c>
      <c r="K21" s="3"/>
      <c r="L21" s="3">
        <f>SUM(0.3*H21)</f>
        <v>300</v>
      </c>
      <c r="N21" s="57">
        <f>SUM(0.057*E21)</f>
        <v>99.75</v>
      </c>
      <c r="O21" s="12"/>
      <c r="P21" s="79"/>
    </row>
    <row r="22" spans="6:16" ht="12.75">
      <c r="F22" s="1"/>
      <c r="G22" s="4"/>
      <c r="H22" s="4"/>
      <c r="J22" s="3"/>
      <c r="K22" s="3"/>
      <c r="L22" s="3"/>
      <c r="P22" s="27"/>
    </row>
    <row r="23" spans="1:16" ht="12.75">
      <c r="A23" s="23">
        <v>6</v>
      </c>
      <c r="B23" t="s">
        <v>7</v>
      </c>
      <c r="E23" s="36">
        <v>1750</v>
      </c>
      <c r="F23" s="1" t="s">
        <v>9</v>
      </c>
      <c r="G23" s="38">
        <v>700</v>
      </c>
      <c r="H23" s="38">
        <v>900</v>
      </c>
      <c r="J23" s="3">
        <f>SUM(0.1*G23)</f>
        <v>70</v>
      </c>
      <c r="K23" s="3"/>
      <c r="L23" s="3">
        <f>SUM(0.3*H23)</f>
        <v>270</v>
      </c>
      <c r="N23" s="57">
        <f>SUM(0.057*E23)</f>
        <v>99.75</v>
      </c>
      <c r="O23" s="12"/>
      <c r="P23" s="79"/>
    </row>
    <row r="24" ht="12.75">
      <c r="P24" s="27"/>
    </row>
    <row r="25" spans="1:14" s="27" customFormat="1" ht="12.75">
      <c r="A25" s="73"/>
      <c r="F25" s="72" t="s">
        <v>81</v>
      </c>
      <c r="G25" s="71" t="s">
        <v>80</v>
      </c>
      <c r="H25"/>
      <c r="J25" s="49"/>
      <c r="K25" s="49"/>
      <c r="L25" s="49"/>
      <c r="N25" s="72" t="s">
        <v>88</v>
      </c>
    </row>
    <row r="26" spans="1:14" s="27" customFormat="1" ht="12.75">
      <c r="A26" s="73"/>
      <c r="F26" t="s">
        <v>76</v>
      </c>
      <c r="G26"/>
      <c r="H26" s="74"/>
      <c r="J26" s="49"/>
      <c r="K26" s="49"/>
      <c r="L26" s="49"/>
      <c r="N26" s="27" t="s">
        <v>89</v>
      </c>
    </row>
    <row r="27" spans="1:14" s="27" customFormat="1" ht="12.75">
      <c r="A27" s="73"/>
      <c r="F27" t="s">
        <v>75</v>
      </c>
      <c r="G27"/>
      <c r="H27" s="74"/>
      <c r="J27" s="49"/>
      <c r="K27" s="49"/>
      <c r="L27" s="49"/>
      <c r="N27" s="27" t="s">
        <v>90</v>
      </c>
    </row>
    <row r="28" spans="1:14" s="27" customFormat="1" ht="12.75">
      <c r="A28" s="73"/>
      <c r="F28" t="s">
        <v>77</v>
      </c>
      <c r="G28"/>
      <c r="H28" s="74"/>
      <c r="J28" s="49"/>
      <c r="K28" s="49"/>
      <c r="L28" s="49"/>
      <c r="N28" s="27" t="s">
        <v>91</v>
      </c>
    </row>
    <row r="29" spans="1:12" s="27" customFormat="1" ht="12.75">
      <c r="A29" s="73"/>
      <c r="F29" s="2" t="s">
        <v>78</v>
      </c>
      <c r="G29"/>
      <c r="H29" s="74"/>
      <c r="J29" s="49"/>
      <c r="K29" s="49"/>
      <c r="L29" s="49"/>
    </row>
    <row r="30" spans="1:16" ht="12.75">
      <c r="A30" s="28"/>
      <c r="B30" s="29"/>
      <c r="C30" s="29"/>
      <c r="D30" s="29"/>
      <c r="E30" s="29"/>
      <c r="F30" s="30"/>
      <c r="G30" s="31"/>
      <c r="H30" s="31"/>
      <c r="I30" s="29"/>
      <c r="J30" s="32"/>
      <c r="K30" s="32"/>
      <c r="L30" s="32"/>
      <c r="M30" s="29"/>
      <c r="N30" s="29"/>
      <c r="O30" s="29"/>
      <c r="P30" s="29"/>
    </row>
    <row r="31" ht="12.75">
      <c r="B31" t="s">
        <v>38</v>
      </c>
    </row>
    <row r="33" spans="1:16" ht="23.25">
      <c r="A33" s="24" t="s">
        <v>39</v>
      </c>
      <c r="B33" s="25" t="s">
        <v>106</v>
      </c>
      <c r="C33" s="25"/>
      <c r="D33" s="25"/>
      <c r="E33" s="26"/>
      <c r="F33" s="14" t="s">
        <v>26</v>
      </c>
      <c r="G33" s="14" t="s">
        <v>36</v>
      </c>
      <c r="H33" s="14" t="s">
        <v>27</v>
      </c>
      <c r="I33" s="14"/>
      <c r="J33" s="14" t="s">
        <v>28</v>
      </c>
      <c r="K33" s="14" t="s">
        <v>29</v>
      </c>
      <c r="L33" s="14" t="s">
        <v>30</v>
      </c>
      <c r="M33" s="14"/>
      <c r="N33" s="14" t="s">
        <v>31</v>
      </c>
      <c r="O33" s="14"/>
      <c r="P33" s="14" t="s">
        <v>37</v>
      </c>
    </row>
    <row r="34" ht="15">
      <c r="E34" s="14" t="s">
        <v>25</v>
      </c>
    </row>
    <row r="35" spans="1:16" ht="15.75">
      <c r="A35" s="37"/>
      <c r="B35" s="22" t="s">
        <v>0</v>
      </c>
      <c r="C35" s="22"/>
      <c r="D35" s="34"/>
      <c r="E35" s="35"/>
      <c r="F35" s="17" t="s">
        <v>32</v>
      </c>
      <c r="G35" s="21"/>
      <c r="H35" s="17"/>
      <c r="I35" s="15"/>
      <c r="J35" s="18"/>
      <c r="K35" s="19" t="s">
        <v>24</v>
      </c>
      <c r="L35" s="20"/>
      <c r="M35" s="16"/>
      <c r="N35" s="19" t="s">
        <v>84</v>
      </c>
      <c r="O35" s="22" t="s">
        <v>83</v>
      </c>
      <c r="P35" s="75"/>
    </row>
    <row r="36" spans="5:16" ht="15.75">
      <c r="E36" s="92" t="s">
        <v>110</v>
      </c>
      <c r="F36" s="11" t="s">
        <v>15</v>
      </c>
      <c r="G36" s="11" t="s">
        <v>1</v>
      </c>
      <c r="H36" s="11" t="s">
        <v>1</v>
      </c>
      <c r="I36" s="13"/>
      <c r="J36" s="11" t="s">
        <v>20</v>
      </c>
      <c r="K36" s="11"/>
      <c r="L36" s="11" t="s">
        <v>21</v>
      </c>
      <c r="M36" s="13"/>
      <c r="N36" s="11" t="s">
        <v>85</v>
      </c>
      <c r="O36" s="13"/>
      <c r="P36" s="77"/>
    </row>
    <row r="37" spans="2:16" ht="12.75">
      <c r="B37" s="5"/>
      <c r="C37" s="5"/>
      <c r="D37" s="5"/>
      <c r="E37" s="93" t="s">
        <v>33</v>
      </c>
      <c r="F37" s="11" t="s">
        <v>16</v>
      </c>
      <c r="G37" s="11" t="s">
        <v>2</v>
      </c>
      <c r="H37" s="11" t="s">
        <v>3</v>
      </c>
      <c r="I37" s="13"/>
      <c r="J37" s="11" t="s">
        <v>22</v>
      </c>
      <c r="K37" s="11"/>
      <c r="L37" s="11" t="s">
        <v>23</v>
      </c>
      <c r="M37" s="13"/>
      <c r="N37" s="13" t="s">
        <v>86</v>
      </c>
      <c r="O37" s="13"/>
      <c r="P37" s="76"/>
    </row>
    <row r="38" spans="1:16" ht="12.75">
      <c r="A38" s="23">
        <v>1</v>
      </c>
      <c r="B38" t="s">
        <v>14</v>
      </c>
      <c r="E38" s="1" t="s">
        <v>33</v>
      </c>
      <c r="F38" s="1"/>
      <c r="J38" s="1" t="s">
        <v>33</v>
      </c>
      <c r="L38" s="1" t="s">
        <v>33</v>
      </c>
      <c r="P38" s="27"/>
    </row>
    <row r="39" spans="2:16" ht="12.75">
      <c r="B39" t="s">
        <v>12</v>
      </c>
      <c r="E39" s="36">
        <v>3500</v>
      </c>
      <c r="F39" s="1" t="s">
        <v>9</v>
      </c>
      <c r="G39" s="38">
        <v>1050</v>
      </c>
      <c r="H39" s="38">
        <v>1350</v>
      </c>
      <c r="J39" s="3">
        <f>SUM(0.1*G39)</f>
        <v>105</v>
      </c>
      <c r="K39" s="3"/>
      <c r="L39" s="3">
        <f>SUM(0.3*H39)</f>
        <v>405</v>
      </c>
      <c r="N39" s="57">
        <f>SUM(0.08571*E39)</f>
        <v>299.98499999999996</v>
      </c>
      <c r="O39" s="12"/>
      <c r="P39" s="79"/>
    </row>
    <row r="40" spans="2:16" ht="12.75">
      <c r="B40" t="s">
        <v>13</v>
      </c>
      <c r="E40" s="36">
        <v>3500</v>
      </c>
      <c r="F40" s="1" t="s">
        <v>9</v>
      </c>
      <c r="G40" s="38">
        <v>900</v>
      </c>
      <c r="H40" s="38">
        <v>1000</v>
      </c>
      <c r="J40" s="3">
        <f>SUM(0.1*G40)</f>
        <v>90</v>
      </c>
      <c r="K40" s="3"/>
      <c r="L40" s="3">
        <f>SUM(0.3*H40)</f>
        <v>300</v>
      </c>
      <c r="N40" s="57">
        <f>SUM(0.08571*E40)</f>
        <v>299.98499999999996</v>
      </c>
      <c r="O40" s="12"/>
      <c r="P40" s="79"/>
    </row>
    <row r="41" spans="1:16" ht="12.75">
      <c r="A41" s="28"/>
      <c r="B41" s="29"/>
      <c r="C41" s="29"/>
      <c r="D41" s="29"/>
      <c r="E41" s="29"/>
      <c r="F41" s="30"/>
      <c r="G41" s="31"/>
      <c r="H41" s="31"/>
      <c r="I41" s="29"/>
      <c r="J41" s="32"/>
      <c r="K41" s="32"/>
      <c r="L41" s="32"/>
      <c r="M41" s="29"/>
      <c r="N41" s="29"/>
      <c r="O41" s="29"/>
      <c r="P41" s="27"/>
    </row>
    <row r="42" spans="1:16" ht="12.75">
      <c r="A42" s="23">
        <v>2</v>
      </c>
      <c r="B42" t="s">
        <v>4</v>
      </c>
      <c r="F42" s="1"/>
      <c r="G42" s="4"/>
      <c r="H42" s="4"/>
      <c r="J42" s="3"/>
      <c r="K42" s="3"/>
      <c r="L42" s="3"/>
      <c r="P42" s="27"/>
    </row>
    <row r="43" spans="2:16" ht="12.75">
      <c r="B43" t="s">
        <v>12</v>
      </c>
      <c r="E43" s="36">
        <v>3500</v>
      </c>
      <c r="F43" s="1" t="s">
        <v>9</v>
      </c>
      <c r="G43" s="38">
        <v>1100</v>
      </c>
      <c r="H43" s="38">
        <v>1400</v>
      </c>
      <c r="J43" s="3">
        <f>SUM(0.1*G43)</f>
        <v>110</v>
      </c>
      <c r="K43" s="3"/>
      <c r="L43" s="3">
        <f>SUM(0.3*H43)</f>
        <v>420</v>
      </c>
      <c r="N43" s="57">
        <f>SUM(0.08571*E43)</f>
        <v>299.98499999999996</v>
      </c>
      <c r="O43" s="12"/>
      <c r="P43" s="79"/>
    </row>
    <row r="44" spans="2:16" ht="12.75">
      <c r="B44" t="s">
        <v>13</v>
      </c>
      <c r="E44" s="36">
        <v>3500</v>
      </c>
      <c r="F44" s="1" t="s">
        <v>9</v>
      </c>
      <c r="G44" s="38">
        <v>950</v>
      </c>
      <c r="H44" s="38">
        <v>1100</v>
      </c>
      <c r="J44" s="3">
        <f>SUM(0.1*G44)</f>
        <v>95</v>
      </c>
      <c r="K44" s="3"/>
      <c r="L44" s="3">
        <f>SUM(0.3*H44)</f>
        <v>330</v>
      </c>
      <c r="N44" s="57">
        <f>SUM(0.08571*E44)</f>
        <v>299.98499999999996</v>
      </c>
      <c r="O44" s="12"/>
      <c r="P44" s="79"/>
    </row>
    <row r="45" spans="1:16" ht="12.75">
      <c r="A45" s="28"/>
      <c r="B45" s="29"/>
      <c r="C45" s="29"/>
      <c r="D45" s="29"/>
      <c r="E45" s="29"/>
      <c r="F45" s="30"/>
      <c r="G45" s="31"/>
      <c r="H45" s="31"/>
      <c r="I45" s="29"/>
      <c r="J45" s="32"/>
      <c r="K45" s="32"/>
      <c r="L45" s="32"/>
      <c r="M45" s="29"/>
      <c r="N45" s="29"/>
      <c r="O45" s="29"/>
      <c r="P45" s="27"/>
    </row>
    <row r="46" spans="1:16" ht="12.75">
      <c r="A46" s="23">
        <v>3</v>
      </c>
      <c r="B46" t="s">
        <v>5</v>
      </c>
      <c r="E46" s="36">
        <v>3500</v>
      </c>
      <c r="F46" s="1" t="s">
        <v>9</v>
      </c>
      <c r="G46" s="38">
        <v>1200</v>
      </c>
      <c r="H46" s="38">
        <v>1800</v>
      </c>
      <c r="J46" s="3">
        <f>SUM(0.1*G46)</f>
        <v>120</v>
      </c>
      <c r="K46" s="3"/>
      <c r="L46" s="3">
        <f>SUM(0.3*H46)</f>
        <v>540</v>
      </c>
      <c r="N46" s="57">
        <f>SUM(0.08571*E46)</f>
        <v>299.98499999999996</v>
      </c>
      <c r="O46" s="12"/>
      <c r="P46" s="79"/>
    </row>
    <row r="47" spans="6:16" ht="12.75">
      <c r="F47" s="1"/>
      <c r="G47" s="4"/>
      <c r="H47" s="4"/>
      <c r="J47" s="3"/>
      <c r="K47" s="3"/>
      <c r="L47" s="3"/>
      <c r="P47" s="27"/>
    </row>
    <row r="48" spans="1:16" ht="12.75">
      <c r="A48" s="23">
        <v>4</v>
      </c>
      <c r="B48" t="s">
        <v>11</v>
      </c>
      <c r="E48" s="36">
        <v>3500</v>
      </c>
      <c r="F48" s="1" t="s">
        <v>9</v>
      </c>
      <c r="G48" s="38">
        <v>950</v>
      </c>
      <c r="H48" s="38">
        <v>1100</v>
      </c>
      <c r="J48" s="3">
        <f>SUM(0.1*G48)</f>
        <v>95</v>
      </c>
      <c r="K48" s="3"/>
      <c r="L48" s="3">
        <f>SUM(0.3*H48)</f>
        <v>330</v>
      </c>
      <c r="N48" s="56" t="s">
        <v>94</v>
      </c>
      <c r="O48" s="12"/>
      <c r="P48" s="79"/>
    </row>
    <row r="49" spans="6:16" ht="12.75">
      <c r="F49" s="1"/>
      <c r="G49" s="4"/>
      <c r="H49" s="4"/>
      <c r="J49" s="3"/>
      <c r="K49" s="3"/>
      <c r="L49" s="3"/>
      <c r="P49" s="27"/>
    </row>
    <row r="50" spans="1:16" ht="12.75">
      <c r="A50" s="23">
        <v>5</v>
      </c>
      <c r="B50" t="s">
        <v>6</v>
      </c>
      <c r="E50" s="36">
        <v>3500</v>
      </c>
      <c r="F50" s="1" t="s">
        <v>8</v>
      </c>
      <c r="G50" s="4"/>
      <c r="H50" s="4"/>
      <c r="J50" s="3"/>
      <c r="K50" s="3"/>
      <c r="L50" s="3"/>
      <c r="N50" s="12"/>
      <c r="O50" s="12"/>
      <c r="P50" s="79"/>
    </row>
    <row r="51" spans="5:16" ht="12.75">
      <c r="E51" s="36">
        <v>3500</v>
      </c>
      <c r="F51" s="1" t="s">
        <v>41</v>
      </c>
      <c r="G51" s="38">
        <v>1900</v>
      </c>
      <c r="H51" s="38">
        <v>1900</v>
      </c>
      <c r="J51" s="3">
        <f>SUM(0.1*G51)</f>
        <v>190</v>
      </c>
      <c r="K51" s="3"/>
      <c r="L51" s="3">
        <f>SUM(0.3*H51)</f>
        <v>570</v>
      </c>
      <c r="N51" s="57">
        <f>SUM(0.08571*E51)</f>
        <v>299.98499999999996</v>
      </c>
      <c r="O51" s="12"/>
      <c r="P51" s="79"/>
    </row>
    <row r="52" spans="5:16" ht="12.75">
      <c r="E52" s="36">
        <v>3500</v>
      </c>
      <c r="F52" s="1" t="s">
        <v>42</v>
      </c>
      <c r="G52" s="38">
        <v>1650</v>
      </c>
      <c r="H52" s="38">
        <v>2000</v>
      </c>
      <c r="J52" s="3">
        <f>SUM(0.1*G52)</f>
        <v>165</v>
      </c>
      <c r="K52" s="3"/>
      <c r="L52" s="3">
        <f>SUM(0.3*H52)</f>
        <v>600</v>
      </c>
      <c r="N52" s="57">
        <f>SUM(0.08571*E52)</f>
        <v>299.98499999999996</v>
      </c>
      <c r="O52" s="12"/>
      <c r="P52" s="79"/>
    </row>
    <row r="53" spans="6:16" ht="12.75">
      <c r="F53" s="1"/>
      <c r="G53" s="4"/>
      <c r="H53" s="4"/>
      <c r="J53" s="3"/>
      <c r="K53" s="3"/>
      <c r="L53" s="3"/>
      <c r="P53" s="27"/>
    </row>
    <row r="54" spans="1:16" ht="12.75">
      <c r="A54" s="23">
        <v>6</v>
      </c>
      <c r="B54" t="s">
        <v>7</v>
      </c>
      <c r="E54" s="36">
        <v>3500</v>
      </c>
      <c r="F54" s="1" t="s">
        <v>9</v>
      </c>
      <c r="G54" s="4"/>
      <c r="H54" s="4"/>
      <c r="J54" s="3"/>
      <c r="K54" s="3"/>
      <c r="L54" s="3"/>
      <c r="N54" s="12"/>
      <c r="O54" s="12"/>
      <c r="P54" s="79"/>
    </row>
    <row r="55" spans="5:16" ht="12.75">
      <c r="E55" s="36">
        <v>3500</v>
      </c>
      <c r="F55" s="1" t="s">
        <v>41</v>
      </c>
      <c r="G55" s="38">
        <v>1900</v>
      </c>
      <c r="H55" s="38">
        <v>1900</v>
      </c>
      <c r="J55" s="3">
        <f>SUM(0.1*G55)</f>
        <v>190</v>
      </c>
      <c r="K55" s="3"/>
      <c r="L55" s="3">
        <f>SUM(0.3*H55)</f>
        <v>570</v>
      </c>
      <c r="N55" s="57">
        <f>SUM(0.08571*E55)</f>
        <v>299.98499999999996</v>
      </c>
      <c r="O55" s="12"/>
      <c r="P55" s="79"/>
    </row>
    <row r="56" spans="5:16" ht="12.75">
      <c r="E56" s="36">
        <v>3500</v>
      </c>
      <c r="F56" s="1" t="s">
        <v>42</v>
      </c>
      <c r="G56" s="38">
        <v>1300</v>
      </c>
      <c r="H56" s="38">
        <v>2000</v>
      </c>
      <c r="J56" s="3">
        <f>SUM(0.1*G56)</f>
        <v>130</v>
      </c>
      <c r="K56" s="3"/>
      <c r="L56" s="3">
        <f>SUM(0.3*H56)</f>
        <v>600</v>
      </c>
      <c r="N56" s="57">
        <f>SUM(0.08571*E56)</f>
        <v>299.98499999999996</v>
      </c>
      <c r="O56" s="12"/>
      <c r="P56" s="79"/>
    </row>
    <row r="58" spans="1:14" s="27" customFormat="1" ht="12.75">
      <c r="A58" s="73"/>
      <c r="E58" s="27" t="s">
        <v>38</v>
      </c>
      <c r="F58" s="72" t="s">
        <v>81</v>
      </c>
      <c r="G58" s="71" t="s">
        <v>80</v>
      </c>
      <c r="H58"/>
      <c r="J58" s="49"/>
      <c r="K58" s="49"/>
      <c r="L58" s="49"/>
      <c r="N58" s="72" t="s">
        <v>88</v>
      </c>
    </row>
    <row r="59" spans="1:14" s="27" customFormat="1" ht="12.75">
      <c r="A59" s="73"/>
      <c r="F59" t="s">
        <v>76</v>
      </c>
      <c r="G59"/>
      <c r="H59" s="74"/>
      <c r="J59" s="49"/>
      <c r="K59" s="49"/>
      <c r="L59" s="49"/>
      <c r="N59" s="27" t="s">
        <v>89</v>
      </c>
    </row>
    <row r="60" spans="1:14" s="27" customFormat="1" ht="12.75">
      <c r="A60" s="73"/>
      <c r="F60" t="s">
        <v>75</v>
      </c>
      <c r="G60"/>
      <c r="H60" s="74"/>
      <c r="J60" s="49"/>
      <c r="K60" s="49"/>
      <c r="L60" s="49"/>
      <c r="N60" s="27" t="s">
        <v>90</v>
      </c>
    </row>
    <row r="61" spans="1:14" s="27" customFormat="1" ht="12.75">
      <c r="A61" s="73"/>
      <c r="F61" t="s">
        <v>77</v>
      </c>
      <c r="G61"/>
      <c r="H61" s="74"/>
      <c r="J61" s="49"/>
      <c r="K61" s="49"/>
      <c r="L61" s="49"/>
      <c r="N61" s="27" t="s">
        <v>91</v>
      </c>
    </row>
    <row r="62" spans="1:12" s="27" customFormat="1" ht="12.75">
      <c r="A62" s="73"/>
      <c r="F62" s="2" t="s">
        <v>78</v>
      </c>
      <c r="G62"/>
      <c r="H62" s="74"/>
      <c r="J62" s="49"/>
      <c r="K62" s="49"/>
      <c r="L62" s="49"/>
    </row>
    <row r="63" spans="1:16" ht="12.75">
      <c r="A63" s="28"/>
      <c r="B63" s="29"/>
      <c r="C63" s="29"/>
      <c r="D63" s="29"/>
      <c r="E63" s="29"/>
      <c r="F63" s="30"/>
      <c r="G63" s="31"/>
      <c r="H63" s="31"/>
      <c r="I63" s="29"/>
      <c r="J63" s="32"/>
      <c r="K63" s="32"/>
      <c r="L63" s="32"/>
      <c r="M63" s="29"/>
      <c r="N63" s="29"/>
      <c r="O63" s="29"/>
      <c r="P63" s="29"/>
    </row>
    <row r="65" ht="45">
      <c r="A65" s="52" t="s">
        <v>95</v>
      </c>
    </row>
    <row r="67" spans="1:16" ht="23.25">
      <c r="A67" s="24" t="s">
        <v>40</v>
      </c>
      <c r="B67" s="25" t="s">
        <v>107</v>
      </c>
      <c r="C67" s="25"/>
      <c r="D67" s="25"/>
      <c r="E67" s="25" t="s">
        <v>108</v>
      </c>
      <c r="F67" s="14" t="s">
        <v>26</v>
      </c>
      <c r="G67" s="14" t="s">
        <v>36</v>
      </c>
      <c r="H67" s="14" t="s">
        <v>27</v>
      </c>
      <c r="I67" s="14"/>
      <c r="J67" s="14" t="s">
        <v>28</v>
      </c>
      <c r="K67" s="14" t="s">
        <v>29</v>
      </c>
      <c r="L67" s="14" t="s">
        <v>30</v>
      </c>
      <c r="M67" s="14"/>
      <c r="N67" s="14" t="s">
        <v>31</v>
      </c>
      <c r="O67" s="14"/>
      <c r="P67" s="14" t="s">
        <v>37</v>
      </c>
    </row>
    <row r="68" ht="15">
      <c r="E68" s="14" t="s">
        <v>25</v>
      </c>
    </row>
    <row r="69" spans="1:16" ht="15.75">
      <c r="A69" s="37"/>
      <c r="B69" s="22" t="s">
        <v>0</v>
      </c>
      <c r="C69" s="22"/>
      <c r="D69" s="34"/>
      <c r="E69" s="35"/>
      <c r="F69" s="17" t="s">
        <v>32</v>
      </c>
      <c r="G69" s="21"/>
      <c r="H69" s="17"/>
      <c r="I69" s="15"/>
      <c r="J69" s="18"/>
      <c r="K69" s="19" t="s">
        <v>24</v>
      </c>
      <c r="L69" s="20"/>
      <c r="M69" s="16"/>
      <c r="N69" s="19" t="s">
        <v>84</v>
      </c>
      <c r="O69" s="22" t="s">
        <v>83</v>
      </c>
      <c r="P69" s="75"/>
    </row>
    <row r="70" spans="5:16" ht="15.75">
      <c r="E70" s="92" t="s">
        <v>110</v>
      </c>
      <c r="F70" s="11" t="s">
        <v>15</v>
      </c>
      <c r="G70" s="11" t="s">
        <v>1</v>
      </c>
      <c r="H70" s="11" t="s">
        <v>1</v>
      </c>
      <c r="I70" s="13"/>
      <c r="J70" s="11" t="s">
        <v>20</v>
      </c>
      <c r="K70" s="11"/>
      <c r="L70" s="11" t="s">
        <v>21</v>
      </c>
      <c r="M70" s="13"/>
      <c r="N70" s="11" t="s">
        <v>85</v>
      </c>
      <c r="O70" s="13"/>
      <c r="P70" s="77"/>
    </row>
    <row r="71" spans="2:16" ht="12.75">
      <c r="B71" s="5"/>
      <c r="C71" s="5"/>
      <c r="D71" s="5"/>
      <c r="E71" s="93" t="s">
        <v>33</v>
      </c>
      <c r="F71" s="11" t="s">
        <v>16</v>
      </c>
      <c r="G71" s="11" t="s">
        <v>2</v>
      </c>
      <c r="H71" s="11" t="s">
        <v>3</v>
      </c>
      <c r="I71" s="13"/>
      <c r="J71" s="11" t="s">
        <v>22</v>
      </c>
      <c r="K71" s="11"/>
      <c r="L71" s="11" t="s">
        <v>23</v>
      </c>
      <c r="M71" s="13"/>
      <c r="N71" s="13" t="s">
        <v>87</v>
      </c>
      <c r="O71" s="13"/>
      <c r="P71" s="76"/>
    </row>
    <row r="72" spans="1:16" ht="12.75">
      <c r="A72" s="23">
        <v>1</v>
      </c>
      <c r="B72" t="s">
        <v>14</v>
      </c>
      <c r="E72" s="1" t="s">
        <v>33</v>
      </c>
      <c r="F72" s="1"/>
      <c r="J72" s="1" t="s">
        <v>33</v>
      </c>
      <c r="L72" s="1" t="s">
        <v>33</v>
      </c>
      <c r="P72" s="27"/>
    </row>
    <row r="73" spans="2:16" ht="12.75">
      <c r="B73" t="s">
        <v>12</v>
      </c>
      <c r="E73" s="36">
        <v>5250</v>
      </c>
      <c r="F73" s="1" t="s">
        <v>9</v>
      </c>
      <c r="G73" s="38">
        <v>1400</v>
      </c>
      <c r="H73" s="38">
        <v>1800</v>
      </c>
      <c r="J73" s="3">
        <f>SUM(0.1*G73)</f>
        <v>140</v>
      </c>
      <c r="K73" s="3"/>
      <c r="L73" s="3">
        <f>SUM(0.3*H73)</f>
        <v>540</v>
      </c>
      <c r="N73" s="57">
        <f>SUM(0.07619*E73)</f>
        <v>399.99749999999995</v>
      </c>
      <c r="O73" s="12"/>
      <c r="P73" s="79"/>
    </row>
    <row r="74" spans="2:16" ht="12.75">
      <c r="B74" t="s">
        <v>13</v>
      </c>
      <c r="E74" s="36">
        <v>5250</v>
      </c>
      <c r="F74" s="1" t="s">
        <v>9</v>
      </c>
      <c r="G74" s="38">
        <v>1200</v>
      </c>
      <c r="H74" s="38">
        <v>1400</v>
      </c>
      <c r="J74" s="3">
        <f>SUM(0.1*G74)</f>
        <v>120</v>
      </c>
      <c r="K74" s="3"/>
      <c r="L74" s="3">
        <f>SUM(0.3*H74)</f>
        <v>420</v>
      </c>
      <c r="N74" s="57">
        <f>SUM(0.07619*E74)</f>
        <v>399.99749999999995</v>
      </c>
      <c r="O74" s="12"/>
      <c r="P74" s="79"/>
    </row>
    <row r="75" spans="1:16" ht="12.75">
      <c r="A75" s="28"/>
      <c r="B75" s="29"/>
      <c r="C75" s="29"/>
      <c r="D75" s="29"/>
      <c r="E75" s="29"/>
      <c r="F75" s="30"/>
      <c r="G75" s="31"/>
      <c r="H75" s="31"/>
      <c r="I75" s="29"/>
      <c r="J75" s="32"/>
      <c r="K75" s="32"/>
      <c r="L75" s="32"/>
      <c r="M75" s="29"/>
      <c r="N75" s="29"/>
      <c r="O75" s="29"/>
      <c r="P75" s="27"/>
    </row>
    <row r="76" spans="1:16" ht="12.75">
      <c r="A76" s="23">
        <v>2</v>
      </c>
      <c r="B76" t="s">
        <v>4</v>
      </c>
      <c r="F76" s="1"/>
      <c r="G76" s="4"/>
      <c r="H76" s="4"/>
      <c r="J76" s="3"/>
      <c r="K76" s="3"/>
      <c r="L76" s="3"/>
      <c r="P76" s="27"/>
    </row>
    <row r="77" spans="2:16" ht="12.75">
      <c r="B77" t="s">
        <v>12</v>
      </c>
      <c r="E77" s="36">
        <v>5250</v>
      </c>
      <c r="F77" s="1" t="s">
        <v>9</v>
      </c>
      <c r="G77" s="38">
        <v>1500</v>
      </c>
      <c r="H77" s="38">
        <v>1900</v>
      </c>
      <c r="J77" s="3">
        <f>SUM(0.1*G77)</f>
        <v>150</v>
      </c>
      <c r="K77" s="3"/>
      <c r="L77" s="3">
        <f>SUM(0.3*H77)</f>
        <v>570</v>
      </c>
      <c r="N77" s="57">
        <f>SUM(0.07619*E77)</f>
        <v>399.99749999999995</v>
      </c>
      <c r="O77" s="12"/>
      <c r="P77" s="79"/>
    </row>
    <row r="78" spans="2:16" ht="12.75">
      <c r="B78" t="s">
        <v>13</v>
      </c>
      <c r="E78" s="36">
        <v>5250</v>
      </c>
      <c r="F78" s="1" t="s">
        <v>9</v>
      </c>
      <c r="G78" s="38">
        <v>1300</v>
      </c>
      <c r="H78" s="38">
        <v>1500</v>
      </c>
      <c r="J78" s="3">
        <f>SUM(0.1*G78)</f>
        <v>130</v>
      </c>
      <c r="K78" s="3"/>
      <c r="L78" s="3">
        <f>SUM(0.3*H78)</f>
        <v>450</v>
      </c>
      <c r="N78" s="57">
        <f>SUM(0.07619*E78)</f>
        <v>399.99749999999995</v>
      </c>
      <c r="O78" s="12"/>
      <c r="P78" s="79"/>
    </row>
    <row r="79" spans="1:16" ht="12.75">
      <c r="A79" s="28"/>
      <c r="B79" s="29"/>
      <c r="C79" s="29"/>
      <c r="D79" s="29"/>
      <c r="E79" s="29"/>
      <c r="F79" s="30"/>
      <c r="G79" s="31"/>
      <c r="H79" s="31"/>
      <c r="I79" s="29"/>
      <c r="J79" s="32"/>
      <c r="K79" s="32"/>
      <c r="L79" s="32"/>
      <c r="M79" s="29"/>
      <c r="N79" s="29"/>
      <c r="O79" s="29"/>
      <c r="P79" s="27"/>
    </row>
    <row r="80" spans="1:16" ht="12.75">
      <c r="A80" s="23">
        <v>3</v>
      </c>
      <c r="B80" t="s">
        <v>5</v>
      </c>
      <c r="E80" s="36">
        <v>5250</v>
      </c>
      <c r="F80" s="1" t="s">
        <v>79</v>
      </c>
      <c r="G80" s="38">
        <v>1600</v>
      </c>
      <c r="H80" s="38">
        <v>2400</v>
      </c>
      <c r="J80" s="3">
        <f>SUM(0.1*G80)</f>
        <v>160</v>
      </c>
      <c r="K80" s="3"/>
      <c r="L80" s="3">
        <f>SUM(0.3*H80)</f>
        <v>720</v>
      </c>
      <c r="N80" s="57">
        <f>SUM(0.07619*E80)</f>
        <v>399.99749999999995</v>
      </c>
      <c r="O80" s="12"/>
      <c r="P80" s="79"/>
    </row>
    <row r="81" spans="6:16" ht="12.75">
      <c r="F81" s="1"/>
      <c r="G81" s="4"/>
      <c r="H81" s="4"/>
      <c r="J81" s="3"/>
      <c r="K81" s="3"/>
      <c r="L81" s="3"/>
      <c r="P81" s="27"/>
    </row>
    <row r="82" spans="1:16" ht="12.75">
      <c r="A82" s="23">
        <v>4</v>
      </c>
      <c r="B82" t="s">
        <v>11</v>
      </c>
      <c r="E82" s="36">
        <v>5250</v>
      </c>
      <c r="F82" s="1" t="s">
        <v>79</v>
      </c>
      <c r="G82" s="38">
        <v>1400</v>
      </c>
      <c r="H82" s="38">
        <v>1600</v>
      </c>
      <c r="J82" s="3">
        <f>SUM(0.1*G82)</f>
        <v>140</v>
      </c>
      <c r="K82" s="3"/>
      <c r="L82" s="3">
        <f>SUM(0.3*H82)</f>
        <v>480</v>
      </c>
      <c r="N82" s="56" t="s">
        <v>94</v>
      </c>
      <c r="O82" s="12"/>
      <c r="P82" s="79"/>
    </row>
    <row r="83" spans="6:16" ht="12.75">
      <c r="F83" s="1"/>
      <c r="G83" s="4"/>
      <c r="H83" s="4"/>
      <c r="J83" s="3"/>
      <c r="K83" s="3"/>
      <c r="L83" s="3"/>
      <c r="P83" s="27"/>
    </row>
    <row r="84" spans="1:16" ht="12.75">
      <c r="A84" s="23">
        <v>5</v>
      </c>
      <c r="B84" t="s">
        <v>6</v>
      </c>
      <c r="E84" s="36">
        <v>5250</v>
      </c>
      <c r="F84" s="1" t="s">
        <v>8</v>
      </c>
      <c r="G84" s="4"/>
      <c r="H84" s="4"/>
      <c r="J84" s="3"/>
      <c r="K84" s="3"/>
      <c r="L84" s="3"/>
      <c r="N84" s="12"/>
      <c r="O84" s="12"/>
      <c r="P84" s="79"/>
    </row>
    <row r="85" spans="5:16" ht="12.75">
      <c r="E85" s="36">
        <v>5250</v>
      </c>
      <c r="F85" s="1" t="s">
        <v>41</v>
      </c>
      <c r="G85" s="38">
        <v>2200</v>
      </c>
      <c r="H85" s="38">
        <v>2200</v>
      </c>
      <c r="J85" s="3">
        <f>SUM(0.1*G85)</f>
        <v>220</v>
      </c>
      <c r="K85" s="3"/>
      <c r="L85" s="3">
        <f>SUM(0.3*H85)</f>
        <v>660</v>
      </c>
      <c r="N85" s="57">
        <f>SUM(0.07619*E85)</f>
        <v>399.99749999999995</v>
      </c>
      <c r="O85" s="12"/>
      <c r="P85" s="79"/>
    </row>
    <row r="86" spans="5:16" ht="12.75">
      <c r="E86" s="36">
        <v>5250</v>
      </c>
      <c r="F86" s="1" t="s">
        <v>42</v>
      </c>
      <c r="G86" s="38">
        <v>2050</v>
      </c>
      <c r="H86" s="38">
        <v>2450</v>
      </c>
      <c r="J86" s="3">
        <f>SUM(0.1*G86)</f>
        <v>205</v>
      </c>
      <c r="K86" s="3"/>
      <c r="L86" s="3">
        <f>SUM(0.3*H86)</f>
        <v>735</v>
      </c>
      <c r="N86" s="57">
        <f>SUM(0.07619*E86)</f>
        <v>399.99749999999995</v>
      </c>
      <c r="O86" s="12"/>
      <c r="P86" s="79"/>
    </row>
    <row r="87" spans="6:16" ht="12.75">
      <c r="F87" s="1"/>
      <c r="G87" s="4"/>
      <c r="H87" s="4"/>
      <c r="J87" s="3"/>
      <c r="K87" s="3"/>
      <c r="L87" s="3"/>
      <c r="P87" s="27"/>
    </row>
    <row r="88" spans="1:16" ht="12.75">
      <c r="A88" s="23">
        <v>6</v>
      </c>
      <c r="B88" t="s">
        <v>7</v>
      </c>
      <c r="E88" s="36">
        <v>5250</v>
      </c>
      <c r="F88" s="1" t="s">
        <v>79</v>
      </c>
      <c r="G88" s="4"/>
      <c r="H88" s="4"/>
      <c r="J88" s="3"/>
      <c r="K88" s="3"/>
      <c r="L88" s="3"/>
      <c r="N88" s="12"/>
      <c r="O88" s="12"/>
      <c r="P88" s="79"/>
    </row>
    <row r="89" spans="5:16" ht="12.75">
      <c r="E89" s="36">
        <v>5250</v>
      </c>
      <c r="F89" s="1" t="s">
        <v>41</v>
      </c>
      <c r="G89" s="38">
        <v>2200</v>
      </c>
      <c r="H89" s="38">
        <v>2200</v>
      </c>
      <c r="J89" s="3">
        <f>SUM(0.1*G89)</f>
        <v>220</v>
      </c>
      <c r="K89" s="3"/>
      <c r="L89" s="3">
        <f>SUM(0.3*H89)</f>
        <v>660</v>
      </c>
      <c r="N89" s="12">
        <v>0.45</v>
      </c>
      <c r="O89" s="12"/>
      <c r="P89" s="79"/>
    </row>
    <row r="90" spans="5:16" ht="12.75">
      <c r="E90" s="36">
        <v>5250</v>
      </c>
      <c r="F90" s="1" t="s">
        <v>42</v>
      </c>
      <c r="G90" s="38">
        <v>1700</v>
      </c>
      <c r="H90" s="38">
        <v>2600</v>
      </c>
      <c r="J90" s="3">
        <f>SUM(0.1*G90)</f>
        <v>170</v>
      </c>
      <c r="K90" s="3"/>
      <c r="L90" s="3">
        <f>SUM(0.3*H90)</f>
        <v>780</v>
      </c>
      <c r="N90" s="12">
        <v>0.45</v>
      </c>
      <c r="O90" s="12"/>
      <c r="P90" s="79"/>
    </row>
    <row r="92" spans="6:15" ht="12.75">
      <c r="F92" s="72" t="s">
        <v>81</v>
      </c>
      <c r="G92" s="71" t="s">
        <v>80</v>
      </c>
      <c r="N92" s="72" t="s">
        <v>88</v>
      </c>
      <c r="O92" s="27"/>
    </row>
    <row r="93" spans="6:15" ht="12.75">
      <c r="F93" t="s">
        <v>76</v>
      </c>
      <c r="N93" s="27" t="s">
        <v>89</v>
      </c>
      <c r="O93" s="27"/>
    </row>
    <row r="94" spans="6:15" ht="12.75">
      <c r="F94" t="s">
        <v>75</v>
      </c>
      <c r="N94" s="27" t="s">
        <v>90</v>
      </c>
      <c r="O94" s="27"/>
    </row>
    <row r="95" spans="6:15" ht="12.75">
      <c r="F95" t="s">
        <v>77</v>
      </c>
      <c r="N95" s="27" t="s">
        <v>91</v>
      </c>
      <c r="O95" s="27"/>
    </row>
    <row r="96" ht="12.75">
      <c r="F96" s="2" t="s">
        <v>78</v>
      </c>
    </row>
  </sheetData>
  <sheetProtection/>
  <printOptions/>
  <pageMargins left="0.5" right="0.5" top="0.75" bottom="0.75" header="0.25" footer="0.25"/>
  <pageSetup horizontalDpi="600" verticalDpi="600" orientation="landscape" paperSize="5" scale="59" r:id="rId1"/>
  <headerFooter alignWithMargins="0">
    <oddHeader>&amp;R&amp;12Lodge Hill  Calculator</oddHeader>
    <oddFooter>&amp;R&amp;"Arial,Bold"&amp;12Page &amp;P</oddFooter>
  </headerFooter>
  <rowBreaks count="1" manualBreakCount="1">
    <brk id="6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3"/>
    </row>
    <row r="2" spans="1:2" ht="12.75">
      <c r="A2" s="3" t="s">
        <v>49</v>
      </c>
      <c r="B2" t="s">
        <v>48</v>
      </c>
    </row>
  </sheetData>
  <sheetProtection/>
  <printOptions/>
  <pageMargins left="0.5" right="0.5" top="0.75" bottom="0.75" header="0.25" footer="0.25"/>
  <pageSetup horizontalDpi="600" verticalDpi="600" orientation="landscape" paperSize="5" scale="75" r:id="rId2"/>
  <headerFooter alignWithMargins="0">
    <oddHeader>&amp;R&amp;12Lodge Hill Calculator</oddHeader>
    <oddFooter>&amp;R&amp;12Page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and Building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jhofschroer</dc:creator>
  <cp:keywords/>
  <dc:description/>
  <cp:lastModifiedBy>John Hofschroer</cp:lastModifiedBy>
  <cp:lastPrinted>2007-09-10T18:39:00Z</cp:lastPrinted>
  <dcterms:created xsi:type="dcterms:W3CDTF">2007-03-30T23:25:15Z</dcterms:created>
  <dcterms:modified xsi:type="dcterms:W3CDTF">2012-07-25T17:33:31Z</dcterms:modified>
  <cp:category/>
  <cp:version/>
  <cp:contentType/>
  <cp:contentStatus/>
</cp:coreProperties>
</file>